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270" windowWidth="19440" windowHeight="6855" tabRatio="839" firstSheet="7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DETENIDOS" sheetId="8" r:id="rId10"/>
    <sheet name="SALIDAS DIF.  MULTA" sheetId="32" r:id="rId11"/>
    <sheet name="AREA MEDICA" sheetId="30" r:id="rId12"/>
    <sheet name="JUZG COLEGIADO" sheetId="33" r:id="rId13"/>
    <sheet name="JUZGADOS" sheetId="34" r:id="rId14"/>
    <sheet name="CRUCEROS MAY  INCIDENCIA" sheetId="20" r:id="rId15"/>
  </sheets>
  <definedNames>
    <definedName name="_xlnm.Print_Area" localSheetId="14">'CRUCEROS MAY  INCIDENCIA'!$A$1:$C$43</definedName>
    <definedName name="_xlnm.Print_Area" localSheetId="6">'ESTADO DE EBRIEDAD'!$A$1:$I$81</definedName>
    <definedName name="_xlnm.Print_Area" localSheetId="13">JUZGADOS!$A$1:$W$39</definedName>
  </definedNames>
  <calcPr calcId="145621"/>
</workbook>
</file>

<file path=xl/calcChain.xml><?xml version="1.0" encoding="utf-8"?>
<calcChain xmlns="http://schemas.openxmlformats.org/spreadsheetml/2006/main">
  <c r="F35" i="34" l="1"/>
  <c r="E35" i="34"/>
  <c r="D35" i="34"/>
  <c r="C35" i="34"/>
  <c r="G32" i="34"/>
  <c r="D48" i="34" s="1"/>
  <c r="G30" i="34"/>
  <c r="E47" i="34" s="1"/>
  <c r="G28" i="34"/>
  <c r="D46" i="34" s="1"/>
  <c r="G27" i="34"/>
  <c r="F21" i="34"/>
  <c r="E21" i="34"/>
  <c r="D21" i="34"/>
  <c r="C21" i="34"/>
  <c r="G18" i="34"/>
  <c r="C48" i="34" s="1"/>
  <c r="G16" i="34"/>
  <c r="C47" i="34" s="1"/>
  <c r="G14" i="34"/>
  <c r="C46" i="34" s="1"/>
  <c r="D29" i="34" l="1"/>
  <c r="F19" i="34"/>
  <c r="D19" i="34"/>
  <c r="F15" i="34"/>
  <c r="D15" i="34"/>
  <c r="G21" i="34"/>
  <c r="C22" i="34" s="1"/>
  <c r="D17" i="34"/>
  <c r="E15" i="34"/>
  <c r="C17" i="34"/>
  <c r="E19" i="34"/>
  <c r="E29" i="34"/>
  <c r="D31" i="34"/>
  <c r="D33" i="34"/>
  <c r="F33" i="34"/>
  <c r="G35" i="34"/>
  <c r="C36" i="34" s="1"/>
  <c r="E46" i="34"/>
  <c r="D47" i="34"/>
  <c r="E48" i="34"/>
  <c r="F29" i="34"/>
  <c r="E33" i="34"/>
  <c r="D22" i="34" l="1"/>
  <c r="E22" i="34"/>
  <c r="F22" i="34"/>
  <c r="G19" i="34"/>
  <c r="G15" i="34"/>
  <c r="G29" i="34"/>
  <c r="D36" i="34"/>
  <c r="G33" i="34"/>
  <c r="E36" i="34"/>
  <c r="F36" i="34"/>
  <c r="G22" i="34" l="1"/>
  <c r="G36" i="34"/>
  <c r="H18" i="33" l="1"/>
  <c r="C18" i="33"/>
  <c r="C40" i="2" l="1"/>
  <c r="C22" i="2" s="1"/>
  <c r="D29" i="14"/>
  <c r="C19" i="1"/>
  <c r="C30" i="9"/>
  <c r="E29" i="14"/>
  <c r="B29" i="8"/>
  <c r="B17" i="8"/>
  <c r="C19" i="5"/>
  <c r="C19" i="3"/>
  <c r="C16" i="9"/>
  <c r="J12" i="32"/>
  <c r="J14" i="32"/>
  <c r="J16" i="32"/>
  <c r="J10" i="32"/>
  <c r="I17" i="32"/>
  <c r="D17" i="32"/>
  <c r="E17" i="32"/>
  <c r="F17" i="32"/>
  <c r="G17" i="32"/>
  <c r="H17" i="32"/>
  <c r="C17" i="32"/>
  <c r="D19" i="3"/>
  <c r="C17" i="8"/>
  <c r="D19" i="5"/>
  <c r="D22" i="2"/>
  <c r="D19" i="1"/>
  <c r="C63" i="18"/>
  <c r="C37" i="18"/>
  <c r="C33" i="15"/>
  <c r="C42" i="15"/>
  <c r="F38" i="14"/>
  <c r="E36" i="14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C39" i="14" l="1"/>
  <c r="J17" i="32"/>
  <c r="G37" i="13"/>
  <c r="D39" i="14"/>
  <c r="B39" i="14"/>
  <c r="F36" i="14"/>
  <c r="F29" i="14"/>
  <c r="E39" i="14"/>
  <c r="F39" i="14" l="1"/>
</calcChain>
</file>

<file path=xl/sharedStrings.xml><?xml version="1.0" encoding="utf-8"?>
<sst xmlns="http://schemas.openxmlformats.org/spreadsheetml/2006/main" count="317" uniqueCount="206">
  <si>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</si>
  <si>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</si>
  <si>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</si>
  <si>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</si>
  <si>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</si>
  <si>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</si>
  <si>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</si>
  <si>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</si>
  <si>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</si>
  <si>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</si>
  <si>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</si>
  <si>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</si>
  <si>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</si>
  <si>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</si>
  <si>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</si>
  <si>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</si>
  <si>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</si>
  <si>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</si>
  <si>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</si>
  <si>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</si>
  <si>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</si>
  <si>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</si>
  <si>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</si>
  <si>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</si>
  <si>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</si>
  <si>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</si>
  <si>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</si>
  <si>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</si>
  <si>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</si>
  <si>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</si>
  <si>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</si>
  <si>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</si>
  <si>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</si>
  <si>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</si>
  <si>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</si>
  <si>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</si>
  <si>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</si>
  <si>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</si>
  <si>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</si>
  <si>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</si>
  <si>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</si>
  <si>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</si>
  <si>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</si>
  <si>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</si>
  <si>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</si>
  <si>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</si>
  <si>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</si>
  <si>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</si>
  <si>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</si>
  <si>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</si>
  <si>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</si>
  <si>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</si>
  <si>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</si>
  <si>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</si>
  <si>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</si>
  <si>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</si>
  <si>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</si>
  <si>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</si>
  <si>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</si>
  <si>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</si>
  <si>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</si>
  <si>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</si>
  <si>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</si>
  <si>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</si>
  <si>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</si>
  <si>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</si>
  <si>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</si>
  <si>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</si>
  <si>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</si>
  <si>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</si>
  <si>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</si>
  <si>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</si>
  <si>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</si>
  <si>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</si>
  <si>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</si>
  <si>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</si>
  <si>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</si>
  <si>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</si>
  <si>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</si>
  <si>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</si>
  <si>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</si>
  <si>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</si>
  <si>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</si>
  <si>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</si>
  <si>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</si>
  <si>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</si>
  <si>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</si>
  <si>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</si>
  <si>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</si>
  <si>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</si>
  <si>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</si>
  <si>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</si>
  <si>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</si>
  <si>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</si>
  <si>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</si>
  <si>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</si>
  <si>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</si>
  <si>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</si>
  <si>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</si>
  <si>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</si>
  <si>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</si>
  <si>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</si>
  <si>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</si>
  <si>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</si>
  <si>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</si>
  <si>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</si>
  <si>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</si>
  <si>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</si>
  <si>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</si>
  <si>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</si>
  <si>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</si>
  <si>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</si>
  <si>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</si>
  <si>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</si>
  <si>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</si>
  <si>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</si>
  <si>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</si>
  <si>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</si>
  <si>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</si>
  <si>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</si>
  <si>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</si>
  <si>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</si>
  <si>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</si>
  <si>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</si>
  <si>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</si>
  <si>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</si>
  <si>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</si>
  <si>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</si>
  <si>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</si>
  <si>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</si>
  <si>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</si>
  <si>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</si>
  <si>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</si>
  <si>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</si>
  <si>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</si>
  <si>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</si>
  <si>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</si>
  <si>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</si>
  <si>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</si>
  <si>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</si>
  <si>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</si>
  <si>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</si>
  <si>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</si>
  <si>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</si>
  <si>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</si>
  <si>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 xml:space="preserve">O C T U B R E </t>
  </si>
  <si>
    <t>SEMAFORO DESCOMPUESTO</t>
  </si>
  <si>
    <t>OCTUBRE</t>
  </si>
  <si>
    <t>OCT /2018</t>
  </si>
  <si>
    <t>GRUAS 2018</t>
  </si>
  <si>
    <t>Gruas Silva</t>
  </si>
  <si>
    <t>OCT/2019</t>
  </si>
  <si>
    <t>COMPARATIVO ACCIDENTES VIALES  OCTUBRE   2018 - 2019</t>
  </si>
  <si>
    <t>COMPARATIVO DE CAUSAS DETERMINANTES  OCTUBRE   2018 - 2019</t>
  </si>
  <si>
    <t xml:space="preserve"> EDAD   DE LOS CONDUCTORES QUE PARTICIPAN EN UN ACCIDENTE VIAL   EN EL MES DE  OCTUBRE 2019</t>
  </si>
  <si>
    <t>ACCIDENTES VIALES POR HORA EN EL MES DE  OCTUBRE  2019</t>
  </si>
  <si>
    <t>ESTADO  DE   EBRIEDAD  POR HORA OCTUBRE 2019</t>
  </si>
  <si>
    <t>EDAD  DE LOS CONDUCTORES INVOLUCRADOS EN ESTADO  DE EBRIEDAD 2019</t>
  </si>
  <si>
    <t>DOCUMENTACIÓN DE LOS VEHICULOS PARTICIPANTES EN ACCIDENTE VIAL EN EL MES DE OCTUBRE  2019</t>
  </si>
  <si>
    <t>DE OCTUBRE  2019</t>
  </si>
  <si>
    <t>DE  OCTUBRE  2019</t>
  </si>
  <si>
    <t>COMPARATIVO DE GRÚAS UTILIZADAS  OCTUBRE   2018 - 2019</t>
  </si>
  <si>
    <t>GRÚAS   2019</t>
  </si>
  <si>
    <t>COMPARATIVA DE  DETENIDOS   OCTUBRE   2018 - 2019</t>
  </si>
  <si>
    <t>INFORME DE SALIDAS DISTINTAS A LA MULTA  OCTUBRE  2019</t>
  </si>
  <si>
    <t>Gruas Torreón</t>
  </si>
  <si>
    <t>Gruas Nugar16</t>
  </si>
  <si>
    <t>BLVD. PEDRO RDZ TRIANA  Y BLVD. TORREÓN MATAMOROS</t>
  </si>
  <si>
    <t>CALZ. MOCTEZUMA Y  C. XICOTENCATL</t>
  </si>
  <si>
    <t>CALZ. PASEO DEL TECNOLÓGICO Y BLVD. PEDRO RDZ. TRIANA</t>
  </si>
  <si>
    <t>BLVD. REVOLUCIÓN Y CALZ. XOCHIMILCO</t>
  </si>
  <si>
    <t>BLVD. REVOLUCIÓN Y CALZ. PASEO DE LA ROSITA</t>
  </si>
  <si>
    <t>C. TORREÓN MATAMOROS FTE. AL CAMPO MILITAR</t>
  </si>
  <si>
    <t>CALZ. SALTILLO 400 Y AV. PROLONG. OCAMPO OTE</t>
  </si>
  <si>
    <t>BLVD. DIAGONAL REFORMA Y PROLONG. ZACATECAS</t>
  </si>
  <si>
    <t>BLVD. INDEPENDENCIA Y BLVD. CONSTITUCIÓN</t>
  </si>
  <si>
    <t>CARRET. AUTOPISTA IBEROAMERICANA FTE AL FRACC VILLA FLORIDA</t>
  </si>
  <si>
    <t>PERIFERICO RAÚL LÓPEZ SÁNCHEZ Y CARRET. TORREÓN SAN PEDRO</t>
  </si>
  <si>
    <t>PERIFERICO RAÚL LÓPEZ SÁNCHEZ SOBRE PUENTE SOLIDARIDAD</t>
  </si>
  <si>
    <t>PERIFERICO RAÚL LÓPEZ SÁNCHEZ  Y DIFERENTES PUNTOS</t>
  </si>
  <si>
    <t xml:space="preserve">PROCEDIMIENTOS DEL JUZGADO COLEGIADO </t>
  </si>
  <si>
    <t>PROCEDIMIENTOS RECIBIDOS JUZGADO COLEGIADO</t>
  </si>
  <si>
    <t>PROCEDIMIENTOS CONCLUIDOS JUZGADO COLEGIADO</t>
  </si>
  <si>
    <t>QUEJAS</t>
  </si>
  <si>
    <t>APELACIÓN</t>
  </si>
  <si>
    <t>INCONFORMIDAD</t>
  </si>
  <si>
    <t xml:space="preserve">EXHORTO </t>
  </si>
  <si>
    <t>O C T U B R E    2 0 1 9</t>
  </si>
  <si>
    <t>O C T U B R E  2 0 1 9</t>
  </si>
  <si>
    <t>EVALUACIÓN JUECES UNITARIOS</t>
  </si>
  <si>
    <t>RECIBIDOS</t>
  </si>
  <si>
    <t>CONCLUIDOS</t>
  </si>
  <si>
    <t>ASUNTOS INTERNOS</t>
  </si>
  <si>
    <t>COLEGIADO</t>
  </si>
  <si>
    <t>JUZGADO III</t>
  </si>
  <si>
    <t>JUZGADO IV</t>
  </si>
  <si>
    <t>DENUNCIAS</t>
  </si>
  <si>
    <t xml:space="preserve">QUEJAS  </t>
  </si>
  <si>
    <t>% DEL TOTAL</t>
  </si>
  <si>
    <t>TOTAL PROCED.  RECIBIDOS</t>
  </si>
  <si>
    <t>JUZGADO I</t>
  </si>
  <si>
    <t>TOTAL PROCED. CONCLUIDOS</t>
  </si>
  <si>
    <t>MENSUAL</t>
  </si>
  <si>
    <t>CONCLUIDO</t>
  </si>
  <si>
    <t>ACUMULADOS</t>
  </si>
  <si>
    <t>O C T U B RE  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</si>
</sst>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color rgb="FF000000"/>
      <name val="Calibri"/>
      <family val="2"/>
      <scheme val="minor"/>
    </font>
    <font>
      <sz val="11"/>
      <name val="Calibri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3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0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9" fillId="0" borderId="0"/>
    <xf numFmtId="0" fontId="29" fillId="0" borderId="0"/>
    <xf numFmtId="0" fontId="32" fillId="5" borderId="0"/>
    <xf numFmtId="0" fontId="32" fillId="6" borderId="0"/>
    <xf numFmtId="0" fontId="32" fillId="7" borderId="0"/>
    <xf numFmtId="0" fontId="32" fillId="8" borderId="0"/>
    <xf numFmtId="0" fontId="32" fillId="9" borderId="0"/>
    <xf numFmtId="0" fontId="32" fillId="10" borderId="0"/>
    <xf numFmtId="0" fontId="32" fillId="11" borderId="0"/>
    <xf numFmtId="0" fontId="32" fillId="12" borderId="0"/>
    <xf numFmtId="0" fontId="32" fillId="13" borderId="0"/>
    <xf numFmtId="0" fontId="32" fillId="8" borderId="0"/>
    <xf numFmtId="0" fontId="32" fillId="11" borderId="0"/>
    <xf numFmtId="0" fontId="32" fillId="14" borderId="0"/>
    <xf numFmtId="0" fontId="33" fillId="15" borderId="0"/>
    <xf numFmtId="0" fontId="33" fillId="12" borderId="0"/>
    <xf numFmtId="0" fontId="33" fillId="13" borderId="0"/>
    <xf numFmtId="0" fontId="33" fillId="16" borderId="0"/>
    <xf numFmtId="0" fontId="33" fillId="17" borderId="0"/>
    <xf numFmtId="0" fontId="33" fillId="18" borderId="0"/>
    <xf numFmtId="0" fontId="34" fillId="7" borderId="0"/>
    <xf numFmtId="0" fontId="35" fillId="19" borderId="63"/>
    <xf numFmtId="0" fontId="36" fillId="20" borderId="64"/>
    <xf numFmtId="0" fontId="37" fillId="0" borderId="65"/>
    <xf numFmtId="0" fontId="38" fillId="0" borderId="0"/>
    <xf numFmtId="0" fontId="33" fillId="21" borderId="0"/>
    <xf numFmtId="0" fontId="33" fillId="22" borderId="0"/>
    <xf numFmtId="0" fontId="33" fillId="23" borderId="0"/>
    <xf numFmtId="0" fontId="33" fillId="16" borderId="0"/>
    <xf numFmtId="0" fontId="33" fillId="17" borderId="0"/>
    <xf numFmtId="0" fontId="33" fillId="24" borderId="0"/>
    <xf numFmtId="0" fontId="39" fillId="10" borderId="63"/>
    <xf numFmtId="0" fontId="40" fillId="0" borderId="0">
      <alignment horizontal="center"/>
    </xf>
    <xf numFmtId="0" fontId="40" fillId="0" borderId="0">
      <alignment horizontal="center" textRotation="90"/>
    </xf>
    <xf numFmtId="0" fontId="41" fillId="6" borderId="0"/>
    <xf numFmtId="0" fontId="42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26" borderId="66"/>
    <xf numFmtId="0" fontId="45" fillId="0" borderId="0"/>
    <xf numFmtId="165" fontId="45" fillId="0" borderId="0"/>
    <xf numFmtId="0" fontId="46" fillId="19" borderId="67"/>
    <xf numFmtId="0" fontId="47" fillId="0" borderId="0"/>
    <xf numFmtId="0" fontId="48" fillId="0" borderId="0"/>
    <xf numFmtId="0" fontId="49" fillId="0" borderId="68"/>
    <xf numFmtId="0" fontId="38" fillId="0" borderId="69"/>
    <xf numFmtId="0" fontId="50" fillId="0" borderId="0"/>
    <xf numFmtId="0" fontId="51" fillId="0" borderId="70"/>
  </cellStyleXfs>
  <cellXfs count="391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6" fillId="0" borderId="0" xfId="0" applyFont="1"/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/>
    <xf numFmtId="0" fontId="7" fillId="0" borderId="0" xfId="0" applyFont="1" applyAlignment="1">
      <alignment horizontal="center"/>
    </xf>
    <xf numFmtId="3" fontId="18" fillId="0" borderId="2" xfId="2" applyNumberFormat="1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 wrapText="1" readingOrder="1"/>
    </xf>
    <xf numFmtId="3" fontId="15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17" fontId="9" fillId="0" borderId="20" xfId="0" applyNumberFormat="1" applyFont="1" applyBorder="1" applyAlignment="1">
      <alignment horizontal="center" vertical="center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9" fillId="0" borderId="0" xfId="0" applyFont="1"/>
    <xf numFmtId="0" fontId="22" fillId="0" borderId="0" xfId="0" applyFont="1"/>
    <xf numFmtId="0" fontId="22" fillId="0" borderId="2" xfId="0" applyFont="1" applyBorder="1" applyAlignment="1">
      <alignment horizontal="center"/>
    </xf>
    <xf numFmtId="0" fontId="22" fillId="0" borderId="21" xfId="0" applyFont="1" applyBorder="1"/>
    <xf numFmtId="0" fontId="23" fillId="0" borderId="0" xfId="0" applyFont="1" applyAlignment="1">
      <alignment horizontal="center"/>
    </xf>
    <xf numFmtId="0" fontId="22" fillId="0" borderId="19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8" xfId="0" applyFont="1" applyBorder="1"/>
    <xf numFmtId="0" fontId="22" fillId="0" borderId="14" xfId="0" applyFont="1" applyBorder="1" applyAlignment="1">
      <alignment horizont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8" xfId="0" applyFont="1" applyBorder="1"/>
    <xf numFmtId="0" fontId="23" fillId="0" borderId="21" xfId="0" applyFont="1" applyBorder="1"/>
    <xf numFmtId="0" fontId="23" fillId="0" borderId="25" xfId="0" applyFont="1" applyBorder="1"/>
    <xf numFmtId="0" fontId="22" fillId="0" borderId="2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/>
    </xf>
    <xf numFmtId="0" fontId="25" fillId="0" borderId="34" xfId="0" applyFont="1" applyBorder="1" applyAlignment="1">
      <alignment horizontal="center" wrapText="1"/>
    </xf>
    <xf numFmtId="0" fontId="25" fillId="0" borderId="54" xfId="0" applyFont="1" applyBorder="1" applyAlignment="1">
      <alignment horizontal="center"/>
    </xf>
    <xf numFmtId="0" fontId="7" fillId="0" borderId="0" xfId="0" applyFont="1"/>
    <xf numFmtId="0" fontId="20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6" fillId="0" borderId="2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14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0" xfId="2" applyFont="1" applyFill="1" applyAlignment="1"/>
    <xf numFmtId="0" fontId="9" fillId="0" borderId="8" xfId="2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1" fillId="0" borderId="0" xfId="0" applyFont="1"/>
    <xf numFmtId="0" fontId="9" fillId="0" borderId="21" xfId="0" applyFont="1" applyBorder="1"/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5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7" borderId="61" xfId="0" applyFont="1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7" borderId="6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/>
    </xf>
    <xf numFmtId="10" fontId="0" fillId="0" borderId="73" xfId="0" applyNumberForma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10" fontId="0" fillId="0" borderId="41" xfId="0" applyNumberForma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 vertical="center"/>
    </xf>
    <xf numFmtId="9" fontId="0" fillId="0" borderId="59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73" xfId="0" applyNumberForma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9" fontId="4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wrapText="1"/>
    </xf>
    <xf numFmtId="0" fontId="7" fillId="4" borderId="17" xfId="2" applyFont="1" applyFill="1" applyBorder="1" applyAlignment="1">
      <alignment horizontal="center" wrapText="1"/>
    </xf>
    <xf numFmtId="0" fontId="7" fillId="4" borderId="33" xfId="2" applyFont="1" applyFill="1" applyBorder="1" applyAlignment="1">
      <alignment horizontal="center" wrapText="1"/>
    </xf>
    <xf numFmtId="0" fontId="7" fillId="4" borderId="35" xfId="2" applyFont="1" applyFill="1" applyBorder="1" applyAlignment="1">
      <alignment horizontal="center" wrapText="1"/>
    </xf>
    <xf numFmtId="49" fontId="7" fillId="4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4" borderId="33" xfId="0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6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62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6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62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3" fillId="2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8" fillId="27" borderId="33" xfId="0" applyFont="1" applyFill="1" applyBorder="1" applyAlignment="1">
      <alignment horizontal="center" vertical="center"/>
    </xf>
    <xf numFmtId="0" fontId="8" fillId="27" borderId="34" xfId="0" applyFont="1" applyFill="1" applyBorder="1" applyAlignment="1">
      <alignment horizontal="center" vertical="center"/>
    </xf>
    <xf numFmtId="0" fontId="8" fillId="27" borderId="35" xfId="0" applyFont="1" applyFill="1" applyBorder="1" applyAlignment="1">
      <alignment horizontal="center" vertical="center"/>
    </xf>
    <xf numFmtId="49" fontId="7" fillId="27" borderId="36" xfId="0" applyNumberFormat="1" applyFont="1" applyFill="1" applyBorder="1" applyAlignment="1">
      <alignment horizontal="center" vertical="center"/>
    </xf>
    <xf numFmtId="49" fontId="7" fillId="27" borderId="0" xfId="0" applyNumberFormat="1" applyFont="1" applyFill="1" applyBorder="1" applyAlignment="1">
      <alignment horizontal="center" vertical="center"/>
    </xf>
    <xf numFmtId="49" fontId="7" fillId="27" borderId="37" xfId="0" applyNumberFormat="1" applyFont="1" applyFill="1" applyBorder="1" applyAlignment="1">
      <alignment horizontal="center" vertical="center"/>
    </xf>
    <xf numFmtId="0" fontId="44" fillId="27" borderId="15" xfId="0" applyFont="1" applyFill="1" applyBorder="1" applyAlignment="1">
      <alignment horizontal="center" vertical="center"/>
    </xf>
    <xf numFmtId="0" fontId="44" fillId="27" borderId="16" xfId="0" applyFont="1" applyFill="1" applyBorder="1" applyAlignment="1">
      <alignment horizontal="center" vertical="center"/>
    </xf>
    <xf numFmtId="0" fontId="44" fillId="27" borderId="1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6" fillId="4" borderId="15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</cellXfs>
  <cellStyles count="60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60% - Énfasis1 2" xfId="22"/>
    <cellStyle name="60% - Énfasis2 2" xfId="23"/>
    <cellStyle name="60% - Énfasis3 2" xfId="24"/>
    <cellStyle name="60% - Énfasis4 2" xfId="25"/>
    <cellStyle name="60% - Énfasis5 2" xfId="26"/>
    <cellStyle name="60% - Énfasis6 2" xfId="27"/>
    <cellStyle name="Buena 2" xfId="28"/>
    <cellStyle name="Cálculo 2" xfId="29"/>
    <cellStyle name="Celda de comprobación 2" xfId="30"/>
    <cellStyle name="Celda vinculada 2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1"/>
    <cellStyle name="Heading" xfId="40"/>
    <cellStyle name="Heading1" xfId="41"/>
    <cellStyle name="Incorrecto 2" xfId="42"/>
    <cellStyle name="Millares 2" xfId="3"/>
    <cellStyle name="Neutral 2" xfId="4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  <cellStyle name="Normal 3 2 3 2" xfId="44"/>
    <cellStyle name="Normal 3 2 3 2 2" xfId="45"/>
    <cellStyle name="Normal 3 2 3 2 3" xfId="46"/>
    <cellStyle name="Normal 3 2 3 3" xfId="47"/>
    <cellStyle name="Normal 3 2 4" xfId="48"/>
    <cellStyle name="Normal 4" xfId="49"/>
    <cellStyle name="Notas 2" xfId="50"/>
    <cellStyle name="Result" xfId="51"/>
    <cellStyle name="Result2" xfId="52"/>
    <cellStyle name="Salida 2" xfId="53"/>
    <cellStyle name="Texto de advertencia 2" xfId="54"/>
    <cellStyle name="Texto explicativo 2" xfId="55"/>
    <cellStyle name="Título 2 2" xfId="56"/>
    <cellStyle name="Título 3 2" xfId="57"/>
    <cellStyle name="Título 4" xfId="58"/>
    <cellStyle name="Total 2" xfId="59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368</c:v>
                </c:pt>
                <c:pt idx="1">
                  <c:v>10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033457249070633E-2"/>
                  <c:y val="1.326259946949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04832713754646E-2"/>
                  <c:y val="-2.6525198938992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39776951672861E-2"/>
                  <c:y val="2.6525198938990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446096654275093E-2"/>
                  <c:y val="-5.305039787798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328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868480"/>
        <c:axId val="202785344"/>
        <c:axId val="0"/>
      </c:bar3DChart>
      <c:catAx>
        <c:axId val="1348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202785344"/>
        <c:crosses val="autoZero"/>
        <c:auto val="1"/>
        <c:lblAlgn val="ctr"/>
        <c:lblOffset val="100"/>
        <c:noMultiLvlLbl val="0"/>
      </c:catAx>
      <c:valAx>
        <c:axId val="202785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868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496960"/>
        <c:axId val="234889792"/>
        <c:axId val="0"/>
      </c:bar3DChart>
      <c:catAx>
        <c:axId val="203496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34889792"/>
        <c:crosses val="autoZero"/>
        <c:auto val="1"/>
        <c:lblAlgn val="ctr"/>
        <c:lblOffset val="100"/>
        <c:noMultiLvlLbl val="0"/>
      </c:catAx>
      <c:valAx>
        <c:axId val="23488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4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13"/>
          <c:w val="0.81388888888889765"/>
          <c:h val="0.617241407816163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84E-2"/>
                  <c:y val="-6.309148264984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2019</c:v>
                </c:pt>
                <c:pt idx="1">
                  <c:v>GRUAS 2018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327</c:v>
                </c:pt>
                <c:pt idx="1">
                  <c:v>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35930112"/>
        <c:axId val="234896704"/>
        <c:axId val="0"/>
      </c:bar3DChart>
      <c:catAx>
        <c:axId val="235930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234896704"/>
        <c:crosses val="autoZero"/>
        <c:auto val="1"/>
        <c:lblAlgn val="ctr"/>
        <c:lblOffset val="100"/>
        <c:noMultiLvlLbl val="0"/>
      </c:catAx>
      <c:valAx>
        <c:axId val="2348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23593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"/>
          <c:y val="6.1044681094199783E-2"/>
          <c:w val="0.96615384615384614"/>
          <c:h val="0.83376761042395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902</c:v>
                </c:pt>
                <c:pt idx="1">
                  <c:v>670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1234</c:v>
                </c:pt>
                <c:pt idx="1">
                  <c:v>171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93267968"/>
        <c:axId val="236804864"/>
        <c:axId val="0"/>
      </c:bar3DChart>
      <c:catAx>
        <c:axId val="29326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6804864"/>
        <c:crosses val="autoZero"/>
        <c:auto val="1"/>
        <c:lblAlgn val="ctr"/>
        <c:lblOffset val="100"/>
        <c:noMultiLvlLbl val="0"/>
      </c:catAx>
      <c:valAx>
        <c:axId val="23680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3267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MULTA'!$C$10:$C$16</c:f>
              <c:numCache>
                <c:formatCode>General</c:formatCode>
                <c:ptCount val="7"/>
                <c:pt idx="0">
                  <c:v>500</c:v>
                </c:pt>
                <c:pt idx="2">
                  <c:v>16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MULTA'!$D$10:$D$16</c:f>
              <c:numCache>
                <c:formatCode>General</c:formatCode>
                <c:ptCount val="7"/>
                <c:pt idx="0">
                  <c:v>15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MULTA'!$E$10:$E$16</c:f>
              <c:numCache>
                <c:formatCode>General</c:formatCode>
                <c:ptCount val="7"/>
                <c:pt idx="0">
                  <c:v>5</c:v>
                </c:pt>
                <c:pt idx="2">
                  <c:v>2</c:v>
                </c:pt>
                <c:pt idx="4">
                  <c:v>98</c:v>
                </c:pt>
                <c:pt idx="6">
                  <c:v>10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MULTA'!$F$10:$F$16</c:f>
              <c:numCache>
                <c:formatCode>General</c:formatCode>
                <c:ptCount val="7"/>
                <c:pt idx="0">
                  <c:v>1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MULTA'!$G$10:$G$16</c:f>
              <c:numCache>
                <c:formatCode>General</c:formatCode>
                <c:ptCount val="7"/>
                <c:pt idx="0">
                  <c:v>8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MULTA'!$H$10:$H$16</c:f>
              <c:numCache>
                <c:formatCode>General</c:formatCode>
                <c:ptCount val="7"/>
                <c:pt idx="0">
                  <c:v>1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MULTA'!$I$10:$I$16</c:f>
              <c:numCache>
                <c:formatCode>General</c:formatCode>
                <c:ptCount val="7"/>
                <c:pt idx="0">
                  <c:v>0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294528"/>
        <c:axId val="293022528"/>
        <c:axId val="0"/>
      </c:bar3DChart>
      <c:catAx>
        <c:axId val="29429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022528"/>
        <c:crosses val="autoZero"/>
        <c:auto val="1"/>
        <c:lblAlgn val="ctr"/>
        <c:lblOffset val="100"/>
        <c:noMultiLvlLbl val="0"/>
      </c:catAx>
      <c:valAx>
        <c:axId val="29302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4294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MEDICA'!$B$11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MEDICA'!$C$11</c:f>
              <c:numCache>
                <c:formatCode>General</c:formatCode>
                <c:ptCount val="1"/>
                <c:pt idx="0">
                  <c:v>1557</c:v>
                </c:pt>
              </c:numCache>
            </c:numRef>
          </c:val>
        </c:ser>
        <c:ser>
          <c:idx val="1"/>
          <c:order val="1"/>
          <c:tx>
            <c:strRef>
              <c:f>'AREA MEDICA'!$B$12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367</c:v>
                </c:pt>
              </c:numCache>
            </c:numRef>
          </c:val>
        </c:ser>
        <c:ser>
          <c:idx val="2"/>
          <c:order val="2"/>
          <c:tx>
            <c:strRef>
              <c:f>'AREA MEDICA'!$B$13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3"/>
          <c:tx>
            <c:strRef>
              <c:f>'AREA MEDICA'!$B$14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296576"/>
        <c:axId val="293026560"/>
        <c:axId val="0"/>
      </c:bar3DChart>
      <c:catAx>
        <c:axId val="294296576"/>
        <c:scaling>
          <c:orientation val="minMax"/>
        </c:scaling>
        <c:delete val="1"/>
        <c:axPos val="b"/>
        <c:majorTickMark val="none"/>
        <c:minorTickMark val="none"/>
        <c:tickLblPos val="none"/>
        <c:crossAx val="293026560"/>
        <c:crosses val="autoZero"/>
        <c:auto val="1"/>
        <c:lblAlgn val="ctr"/>
        <c:lblOffset val="100"/>
        <c:noMultiLvlLbl val="0"/>
      </c:catAx>
      <c:valAx>
        <c:axId val="29302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42965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86704473850052E-2"/>
          <c:y val="0.14023130320388782"/>
          <c:w val="0.94454946439823562"/>
          <c:h val="0.85050149753178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8.0655324511657384E-2"/>
                  <c:y val="-4.866180048661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95647232"/>
        <c:axId val="294121984"/>
        <c:axId val="0"/>
      </c:bar3DChart>
      <c:catAx>
        <c:axId val="2956472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4121984"/>
        <c:crosses val="autoZero"/>
        <c:auto val="1"/>
        <c:lblAlgn val="ctr"/>
        <c:lblOffset val="100"/>
        <c:noMultiLvlLbl val="0"/>
      </c:catAx>
      <c:valAx>
        <c:axId val="29412198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564723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131784330361287E-2"/>
          <c:y val="0.94079480940794813"/>
          <c:w val="0.78821884504512552"/>
          <c:h val="5.8663141559859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28</c:v>
                </c:pt>
                <c:pt idx="3">
                  <c:v>43</c:v>
                </c:pt>
                <c:pt idx="4">
                  <c:v>77</c:v>
                </c:pt>
                <c:pt idx="5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24</c:v>
                </c:pt>
                <c:pt idx="3">
                  <c:v>59</c:v>
                </c:pt>
                <c:pt idx="4">
                  <c:v>59</c:v>
                </c:pt>
                <c:pt idx="5">
                  <c:v>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013248"/>
        <c:axId val="202790528"/>
        <c:axId val="0"/>
      </c:bar3DChart>
      <c:catAx>
        <c:axId val="16101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050"/>
            </a:pPr>
            <a:endParaRPr lang="es-MX"/>
          </a:p>
        </c:txPr>
        <c:crossAx val="202790528"/>
        <c:crosses val="autoZero"/>
        <c:auto val="1"/>
        <c:lblAlgn val="ctr"/>
        <c:lblOffset val="100"/>
        <c:noMultiLvlLbl val="0"/>
      </c:catAx>
      <c:valAx>
        <c:axId val="202790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013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5"/>
          <c:w val="0.16467510599636584"/>
          <c:h val="0.112480495557321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31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916416"/>
        <c:axId val="203040448"/>
        <c:axId val="0"/>
      </c:bar3DChart>
      <c:catAx>
        <c:axId val="16191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3040448"/>
        <c:crosses val="autoZero"/>
        <c:auto val="1"/>
        <c:lblAlgn val="ctr"/>
        <c:lblOffset val="100"/>
        <c:noMultiLvlLbl val="0"/>
      </c:catAx>
      <c:valAx>
        <c:axId val="20304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916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65"/>
          <c:w val="0.17416836459717042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508800"/>
        <c:axId val="203044480"/>
        <c:axId val="0"/>
      </c:bar3DChart>
      <c:catAx>
        <c:axId val="16250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044480"/>
        <c:crosses val="autoZero"/>
        <c:auto val="1"/>
        <c:lblAlgn val="ctr"/>
        <c:lblOffset val="100"/>
        <c:noMultiLvlLbl val="0"/>
      </c:catAx>
      <c:valAx>
        <c:axId val="20304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2508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71E-2"/>
          <c:y val="0.90545615429991588"/>
          <c:w val="0.19220920877352643"/>
          <c:h val="5.330295384347860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38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91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96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67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472000"/>
        <c:axId val="204490432"/>
        <c:axId val="0"/>
      </c:bar3DChart>
      <c:catAx>
        <c:axId val="18547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490432"/>
        <c:crosses val="autoZero"/>
        <c:auto val="1"/>
        <c:lblAlgn val="ctr"/>
        <c:lblOffset val="100"/>
        <c:noMultiLvlLbl val="0"/>
      </c:catAx>
      <c:valAx>
        <c:axId val="204490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5472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58E-3"/>
          <c:y val="0.22827715355805245"/>
          <c:w val="0.95791487326638824"/>
          <c:h val="0.6666604736205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3245568"/>
        <c:axId val="204492736"/>
        <c:axId val="0"/>
      </c:bar3DChart>
      <c:catAx>
        <c:axId val="20324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492736"/>
        <c:crosses val="autoZero"/>
        <c:auto val="1"/>
        <c:lblAlgn val="ctr"/>
        <c:lblOffset val="100"/>
        <c:noMultiLvlLbl val="0"/>
      </c:catAx>
      <c:valAx>
        <c:axId val="204492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20324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24</c:v>
                </c:pt>
                <c:pt idx="8">
                  <c:v>33</c:v>
                </c:pt>
                <c:pt idx="9">
                  <c:v>24</c:v>
                </c:pt>
                <c:pt idx="10">
                  <c:v>19</c:v>
                </c:pt>
                <c:pt idx="11">
                  <c:v>15</c:v>
                </c:pt>
                <c:pt idx="12">
                  <c:v>19</c:v>
                </c:pt>
                <c:pt idx="13">
                  <c:v>23</c:v>
                </c:pt>
                <c:pt idx="14">
                  <c:v>28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21</c:v>
                </c:pt>
                <c:pt idx="20">
                  <c:v>21</c:v>
                </c:pt>
                <c:pt idx="21">
                  <c:v>15</c:v>
                </c:pt>
                <c:pt idx="22">
                  <c:v>7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3346944"/>
        <c:axId val="233259584"/>
        <c:axId val="0"/>
      </c:bar3DChart>
      <c:catAx>
        <c:axId val="20334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3259584"/>
        <c:crosses val="autoZero"/>
        <c:auto val="1"/>
        <c:lblAlgn val="ctr"/>
        <c:lblOffset val="100"/>
        <c:noMultiLvlLbl val="0"/>
      </c:catAx>
      <c:valAx>
        <c:axId val="2332595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0334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24</c:v>
                </c:pt>
                <c:pt idx="8">
                  <c:v>33</c:v>
                </c:pt>
                <c:pt idx="9">
                  <c:v>24</c:v>
                </c:pt>
                <c:pt idx="10">
                  <c:v>19</c:v>
                </c:pt>
                <c:pt idx="11">
                  <c:v>15</c:v>
                </c:pt>
                <c:pt idx="12">
                  <c:v>19</c:v>
                </c:pt>
                <c:pt idx="13">
                  <c:v>23</c:v>
                </c:pt>
                <c:pt idx="14">
                  <c:v>28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21</c:v>
                </c:pt>
                <c:pt idx="20">
                  <c:v>21</c:v>
                </c:pt>
                <c:pt idx="21">
                  <c:v>15</c:v>
                </c:pt>
                <c:pt idx="22">
                  <c:v>7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495424"/>
        <c:axId val="233266496"/>
        <c:axId val="0"/>
      </c:bar3DChart>
      <c:catAx>
        <c:axId val="203495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33266496"/>
        <c:crosses val="autoZero"/>
        <c:auto val="1"/>
        <c:lblAlgn val="ctr"/>
        <c:lblOffset val="100"/>
        <c:noMultiLvlLbl val="0"/>
      </c:catAx>
      <c:valAx>
        <c:axId val="23326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49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5</xdr:row>
      <xdr:rowOff>140881</xdr:rowOff>
    </xdr:from>
    <xdr:to>
      <xdr:col>1</xdr:col>
      <xdr:colOff>1282700</xdr:colOff>
      <xdr:row>11</xdr:row>
      <xdr:rowOff>12700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77900" y="966381"/>
          <a:ext cx="914400" cy="1116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571500</xdr:colOff>
      <xdr:row>7</xdr:row>
      <xdr:rowOff>63500</xdr:rowOff>
    </xdr:from>
    <xdr:to>
      <xdr:col>13</xdr:col>
      <xdr:colOff>30906</xdr:colOff>
      <xdr:row>11</xdr:row>
      <xdr:rowOff>101600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99900" y="1219200"/>
          <a:ext cx="1059606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1</xdr:row>
      <xdr:rowOff>88900</xdr:rowOff>
    </xdr:from>
    <xdr:to>
      <xdr:col>1</xdr:col>
      <xdr:colOff>1244600</xdr:colOff>
      <xdr:row>7</xdr:row>
      <xdr:rowOff>139700</xdr:rowOff>
    </xdr:to>
    <xdr:pic>
      <xdr:nvPicPr>
        <xdr:cNvPr id="3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529" r="16529" b="6930"/>
        <a:stretch/>
      </xdr:blipFill>
      <xdr:spPr bwMode="auto">
        <a:xfrm>
          <a:off x="711200" y="279400"/>
          <a:ext cx="1028700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660400</xdr:colOff>
      <xdr:row>2</xdr:row>
      <xdr:rowOff>0</xdr:rowOff>
    </xdr:from>
    <xdr:to>
      <xdr:col>13</xdr:col>
      <xdr:colOff>218702</xdr:colOff>
      <xdr:row>7</xdr:row>
      <xdr:rowOff>88900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350500" y="381000"/>
          <a:ext cx="1158502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</xdr:row>
      <xdr:rowOff>50800</xdr:rowOff>
    </xdr:from>
    <xdr:to>
      <xdr:col>0</xdr:col>
      <xdr:colOff>1562100</xdr:colOff>
      <xdr:row>8</xdr:row>
      <xdr:rowOff>165100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4049" r="9917"/>
        <a:stretch/>
      </xdr:blipFill>
      <xdr:spPr bwMode="auto">
        <a:xfrm>
          <a:off x="393700" y="431800"/>
          <a:ext cx="116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2</xdr:row>
      <xdr:rowOff>127000</xdr:rowOff>
    </xdr:from>
    <xdr:to>
      <xdr:col>13</xdr:col>
      <xdr:colOff>354118</xdr:colOff>
      <xdr:row>8</xdr:row>
      <xdr:rowOff>25400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64900" y="508000"/>
          <a:ext cx="1116118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1000125</xdr:colOff>
      <xdr:row>1</xdr:row>
      <xdr:rowOff>152400</xdr:rowOff>
    </xdr:from>
    <xdr:to>
      <xdr:col>9</xdr:col>
      <xdr:colOff>806421</xdr:colOff>
      <xdr:row>6</xdr:row>
      <xdr:rowOff>93369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48775" y="3143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28575</xdr:rowOff>
    </xdr:from>
    <xdr:to>
      <xdr:col>1</xdr:col>
      <xdr:colOff>190500</xdr:colOff>
      <xdr:row>6</xdr:row>
      <xdr:rowOff>3881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104775" y="11620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695325</xdr:colOff>
      <xdr:row>13</xdr:row>
      <xdr:rowOff>57150</xdr:rowOff>
    </xdr:from>
    <xdr:to>
      <xdr:col>9</xdr:col>
      <xdr:colOff>257175</xdr:colOff>
      <xdr:row>29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4</xdr:row>
      <xdr:rowOff>9525</xdr:rowOff>
    </xdr:from>
    <xdr:to>
      <xdr:col>9</xdr:col>
      <xdr:colOff>520671</xdr:colOff>
      <xdr:row>6</xdr:row>
      <xdr:rowOff>45744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100" y="1304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85725</xdr:rowOff>
    </xdr:from>
    <xdr:to>
      <xdr:col>1</xdr:col>
      <xdr:colOff>895350</xdr:colOff>
      <xdr:row>4</xdr:row>
      <xdr:rowOff>175331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666750" y="857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0</xdr:row>
      <xdr:rowOff>152400</xdr:rowOff>
    </xdr:from>
    <xdr:to>
      <xdr:col>10</xdr:col>
      <xdr:colOff>634971</xdr:colOff>
      <xdr:row>4</xdr:row>
      <xdr:rowOff>140994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01000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11</xdr:row>
      <xdr:rowOff>209549</xdr:rowOff>
    </xdr:from>
    <xdr:to>
      <xdr:col>22</xdr:col>
      <xdr:colOff>523875</xdr:colOff>
      <xdr:row>28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742950</xdr:colOff>
      <xdr:row>5</xdr:row>
      <xdr:rowOff>41981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95250" y="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0</xdr:row>
      <xdr:rowOff>152400</xdr:rowOff>
    </xdr:from>
    <xdr:to>
      <xdr:col>9</xdr:col>
      <xdr:colOff>311121</xdr:colOff>
      <xdr:row>5</xdr:row>
      <xdr:rowOff>93369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305425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47625</xdr:colOff>
      <xdr:row>0</xdr:row>
      <xdr:rowOff>95250</xdr:rowOff>
    </xdr:from>
    <xdr:to>
      <xdr:col>11</xdr:col>
      <xdr:colOff>314325</xdr:colOff>
      <xdr:row>5</xdr:row>
      <xdr:rowOff>137231</xdr:rowOff>
    </xdr:to>
    <xdr:pic>
      <xdr:nvPicPr>
        <xdr:cNvPr id="1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6257925" y="952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657225</xdr:colOff>
      <xdr:row>1</xdr:row>
      <xdr:rowOff>0</xdr:rowOff>
    </xdr:from>
    <xdr:to>
      <xdr:col>22</xdr:col>
      <xdr:colOff>730221</xdr:colOff>
      <xdr:row>5</xdr:row>
      <xdr:rowOff>102894</xdr:rowOff>
    </xdr:to>
    <xdr:pic>
      <xdr:nvPicPr>
        <xdr:cNvPr id="14" name="1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058525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669953</xdr:colOff>
      <xdr:row>1</xdr:row>
      <xdr:rowOff>66675</xdr:rowOff>
    </xdr:from>
    <xdr:to>
      <xdr:col>3</xdr:col>
      <xdr:colOff>552449</xdr:colOff>
      <xdr:row>6</xdr:row>
      <xdr:rowOff>7644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327678" y="2286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3467100</xdr:colOff>
      <xdr:row>32</xdr:row>
      <xdr:rowOff>119725</xdr:rowOff>
    </xdr:from>
    <xdr:to>
      <xdr:col>2</xdr:col>
      <xdr:colOff>645296</xdr:colOff>
      <xdr:row>35</xdr:row>
      <xdr:rowOff>90193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895725" y="68729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4</xdr:row>
      <xdr:rowOff>152400</xdr:rowOff>
    </xdr:from>
    <xdr:to>
      <xdr:col>1</xdr:col>
      <xdr:colOff>1155700</xdr:colOff>
      <xdr:row>10</xdr:row>
      <xdr:rowOff>152400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9144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673100</xdr:colOff>
      <xdr:row>35</xdr:row>
      <xdr:rowOff>177800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152400</xdr:rowOff>
    </xdr:from>
    <xdr:to>
      <xdr:col>14</xdr:col>
      <xdr:colOff>342900</xdr:colOff>
      <xdr:row>10</xdr:row>
      <xdr:rowOff>114300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98300" y="1104900"/>
          <a:ext cx="1143000" cy="977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2</xdr:row>
      <xdr:rowOff>35494</xdr:rowOff>
    </xdr:from>
    <xdr:to>
      <xdr:col>13</xdr:col>
      <xdr:colOff>673100</xdr:colOff>
      <xdr:row>7</xdr:row>
      <xdr:rowOff>64794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55400" y="416494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139700</xdr:colOff>
      <xdr:row>2</xdr:row>
      <xdr:rowOff>139700</xdr:rowOff>
    </xdr:from>
    <xdr:to>
      <xdr:col>13</xdr:col>
      <xdr:colOff>370950</xdr:colOff>
      <xdr:row>7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01400" y="520700"/>
          <a:ext cx="1031350" cy="927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1</xdr:row>
      <xdr:rowOff>0</xdr:rowOff>
    </xdr:from>
    <xdr:to>
      <xdr:col>5</xdr:col>
      <xdr:colOff>1215996</xdr:colOff>
      <xdr:row>5</xdr:row>
      <xdr:rowOff>102894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58150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26967</xdr:rowOff>
    </xdr:from>
    <xdr:to>
      <xdr:col>1</xdr:col>
      <xdr:colOff>847726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6" y="188892"/>
          <a:ext cx="800100" cy="97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285750</xdr:colOff>
      <xdr:row>1</xdr:row>
      <xdr:rowOff>114300</xdr:rowOff>
    </xdr:from>
    <xdr:to>
      <xdr:col>7</xdr:col>
      <xdr:colOff>82521</xdr:colOff>
      <xdr:row>6</xdr:row>
      <xdr:rowOff>55269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72325" y="2762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43458</xdr:rowOff>
    </xdr:from>
    <xdr:to>
      <xdr:col>1</xdr:col>
      <xdr:colOff>1295400</xdr:colOff>
      <xdr:row>6</xdr:row>
      <xdr:rowOff>134541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3458"/>
          <a:ext cx="1133475" cy="1062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485775</xdr:colOff>
      <xdr:row>1</xdr:row>
      <xdr:rowOff>123825</xdr:rowOff>
    </xdr:from>
    <xdr:to>
      <xdr:col>8</xdr:col>
      <xdr:colOff>558771</xdr:colOff>
      <xdr:row>6</xdr:row>
      <xdr:rowOff>64794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86725" y="2857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44985</xdr:rowOff>
    </xdr:from>
    <xdr:to>
      <xdr:col>1</xdr:col>
      <xdr:colOff>704851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6" y="206910"/>
          <a:ext cx="685800" cy="793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2047875</xdr:colOff>
      <xdr:row>1</xdr:row>
      <xdr:rowOff>85725</xdr:rowOff>
    </xdr:from>
    <xdr:to>
      <xdr:col>3</xdr:col>
      <xdr:colOff>92046</xdr:colOff>
      <xdr:row>6</xdr:row>
      <xdr:rowOff>26694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848475" y="2476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11" tableBorderDxfId="110">
  <autoFilter ref="B13:D22"/>
  <tableColumns count="3">
    <tableColumn id="1" name="CONCEPTO" dataDxfId="109"/>
    <tableColumn id="2" name="OCT/2019" dataDxfId="108"/>
    <tableColumn id="3" name="OCT /2018" dataDxfId="10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55" headerRowBorderDxfId="54" tableBorderDxfId="53" headerRowCellStyle="Normal 2">
  <autoFilter ref="B12:C42"/>
  <tableColumns count="2">
    <tableColumn id="1" name="VEHICULO" dataDxfId="52" dataCellStyle="Normal 2"/>
    <tableColumn id="2" name="CANTIDAD" dataDxfId="51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49" headerRowBorderDxfId="50" tableBorderDxfId="48">
  <autoFilter ref="B12:C16"/>
  <tableColumns count="2">
    <tableColumn id="1" name="CONCEPTO" dataDxfId="47"/>
    <tableColumn id="2" name="OCTUBRE" dataDxfId="46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" name="Tabla14" displayName="Tabla14" ref="A12:C17" totalsRowShown="0" headerRowDxfId="45" dataDxfId="43" headerRowBorderDxfId="44" tableBorderDxfId="42">
  <autoFilter ref="A12:C17"/>
  <tableColumns count="3">
    <tableColumn id="1" name="CONCEPTO" dataDxfId="41"/>
    <tableColumn id="2" name="OCT/2019" dataDxfId="40"/>
    <tableColumn id="3" name="OCT /2018" dataDxfId="39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9:J17" totalsRowShown="0" headerRowDxfId="38" dataDxfId="37" tableBorderDxfId="36">
  <autoFilter ref="B9:J17"/>
  <tableColumns count="9">
    <tableColumn id="1" name="Columna1" dataDxfId="35"/>
    <tableColumn id="2" name="CUMPLIDOS" dataDxfId="34"/>
    <tableColumn id="3" name="ACTIVIDAD" dataDxfId="33"/>
    <tableColumn id="4" name="AMONESTADOS" dataDxfId="32"/>
    <tableColumn id="5" name="SIN EVIDENCIA" dataDxfId="31"/>
    <tableColumn id="6" name="PREESC. MÉDICA" dataDxfId="30"/>
    <tableColumn id="7" name="A.A." dataDxfId="29"/>
    <tableColumn id="9" name="OTROS MOTIVOS" dataDxfId="28"/>
    <tableColumn id="8" name="Columna2" dataDxfId="27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14" name="Tabla18" displayName="Tabla18" ref="B8:C14" totalsRowShown="0" tableBorderDxfId="26">
  <autoFilter ref="B8:C14"/>
  <tableColumns count="2">
    <tableColumn id="1" name="Columna1" dataDxfId="25"/>
    <tableColumn id="2" name="Columna2" dataDxfId="24"/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id="8" name="Tabla8" displayName="Tabla8" ref="B13:G22" totalsRowShown="0" headerRowDxfId="23" dataDxfId="22" tableBorderDxfId="21">
  <autoFilter ref="B13:G22"/>
  <tableColumns count="6">
    <tableColumn id="1" name="Columna1" dataDxfId="20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9" name="Tabla9" displayName="Tabla9" ref="B26:G36" totalsRowShown="0" headerRowDxfId="14" dataDxfId="13" tableBorderDxfId="12">
  <autoFilter ref="B26:G36"/>
  <tableColumns count="6">
    <tableColumn id="1" name="Columna1" dataDxfId="11"/>
    <tableColumn id="2" name="ASUNTOS INTERNOS" dataDxfId="10"/>
    <tableColumn id="3" name="JUZGADO I" dataDxfId="9"/>
    <tableColumn id="4" name="JUZGADO III" dataDxfId="8"/>
    <tableColumn id="5" name="JUZGADO IV" dataDxfId="7"/>
    <tableColumn id="6" name="TOTAL" dataDxfId="6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16" name="Tabla16" displayName="Tabla16" ref="B11:C31" totalsRowShown="0" headerRowDxfId="5" headerRowBorderDxfId="4" tableBorderDxfId="3" totalsRowBorderDxfId="2">
  <autoFilter ref="B11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105" headerRowBorderDxfId="106" tableBorderDxfId="104">
  <autoFilter ref="B14:D22"/>
  <sortState ref="B18:D25">
    <sortCondition ref="C18:C25"/>
  </sortState>
  <tableColumns count="3">
    <tableColumn id="1" name="CONCEPTOS" dataDxfId="103" dataCellStyle="Normal 2"/>
    <tableColumn id="2" name="OCT/2019" dataDxfId="102" dataCellStyle="Normal 2"/>
    <tableColumn id="3" name="OCT /2018" dataDxfId="101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dataDxfId="99" headerRowBorderDxfId="100" tableBorderDxfId="98">
  <autoFilter ref="B14:D19"/>
  <tableColumns count="3">
    <tableColumn id="1" name="CONCEPTO" dataDxfId="97" dataCellStyle="Normal 2"/>
    <tableColumn id="2" name="OCT/2019" dataDxfId="96" dataCellStyle="Normal 2"/>
    <tableColumn id="3" name="OCT /2018" dataDxfId="95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94" dataDxfId="92" headerRowBorderDxfId="93" tableBorderDxfId="91">
  <autoFilter ref="B14:D19"/>
  <tableColumns count="3">
    <tableColumn id="1" name="CONCEPTO" dataDxfId="90" dataCellStyle="Normal 2"/>
    <tableColumn id="2" name="OCT/2019" dataDxfId="89" dataCellStyle="Normal 2"/>
    <tableColumn id="3" name="OCT /2018" dataDxfId="88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87" headerRowBorderDxfId="86" tableBorderDxfId="85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4" dataDxfId="82" headerRowBorderDxfId="83" tableBorderDxfId="81" headerRowCellStyle="Normal 2" dataCellStyle="Normal 2">
  <autoFilter ref="B11:G37"/>
  <tableColumns count="6">
    <tableColumn id="1" name="HORA" dataDxfId="80"/>
    <tableColumn id="2" name="CHOQUES" dataDxfId="79" dataCellStyle="Normal 2"/>
    <tableColumn id="3" name="ATROPELLOS" dataDxfId="78" dataCellStyle="Normal 2"/>
    <tableColumn id="4" name="VOLCADURAS" dataDxfId="77" dataCellStyle="Normal 2"/>
    <tableColumn id="5" name="CAIDA DE PERSONA" dataDxfId="76" dataCellStyle="Normal 2"/>
    <tableColumn id="6" name="COMPUTO" dataDxfId="75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74" dataDxfId="72" headerRowBorderDxfId="73" tableBorderDxfId="71" headerRowCellStyle="Normal 2" dataCellStyle="Normal 2">
  <autoFilter ref="B11:C37"/>
  <tableColumns count="2">
    <tableColumn id="1" name="HORA" dataDxfId="70"/>
    <tableColumn id="2" name="ESTADO  DE EBRIEDAD" dataDxfId="69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68" dataDxfId="66" headerRowBorderDxfId="67" tableBorderDxfId="65" headerRowCellStyle="Normal 2" dataCellStyle="Normal 2">
  <autoFilter ref="B45:C63"/>
  <tableColumns count="2">
    <tableColumn id="1" name="EDAD" dataDxfId="64"/>
    <tableColumn id="2" name="ESTADO  DE EBRIEDAD" dataDxfId="63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2" dataDxfId="60" headerRowBorderDxfId="61" tableBorderDxfId="59" totalsRowBorderDxfId="58" headerRowCellStyle="Normal 2">
  <autoFilter ref="B68:C70"/>
  <tableColumns count="2">
    <tableColumn id="1" name="GENERO " dataDxfId="57" dataCellStyle="Normal 2"/>
    <tableColumn id="2" name="E.E." dataDxfId="56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topLeftCell="A4" zoomScale="75" zoomScaleNormal="75" zoomScaleSheetLayoutView="75" zoomScalePageLayoutView="75" workbookViewId="0">
      <selection activeCell="L12" sqref="K12:L12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333" t="s">
        <v>152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2:14" ht="34.5" customHeight="1" thickBot="1">
      <c r="B12" s="2"/>
      <c r="C12" s="2"/>
      <c r="D12" s="121"/>
    </row>
    <row r="13" spans="2:14" ht="21" customHeight="1">
      <c r="B13" s="122" t="s">
        <v>0</v>
      </c>
      <c r="C13" s="123" t="s">
        <v>151</v>
      </c>
      <c r="D13" s="123" t="s">
        <v>148</v>
      </c>
    </row>
    <row r="14" spans="2:14" ht="30.95" customHeight="1">
      <c r="B14" s="124" t="s">
        <v>1</v>
      </c>
      <c r="C14" s="203">
        <v>368</v>
      </c>
      <c r="D14" s="203">
        <v>328</v>
      </c>
    </row>
    <row r="15" spans="2:14" ht="30.95" customHeight="1">
      <c r="B15" s="124" t="s">
        <v>2</v>
      </c>
      <c r="C15" s="203">
        <v>10</v>
      </c>
      <c r="D15" s="203">
        <v>17</v>
      </c>
    </row>
    <row r="16" spans="2:14" ht="30.95" customHeight="1">
      <c r="B16" s="124" t="s">
        <v>3</v>
      </c>
      <c r="C16" s="203">
        <v>10</v>
      </c>
      <c r="D16" s="203">
        <v>5</v>
      </c>
    </row>
    <row r="17" spans="2:5" ht="30.95" customHeight="1">
      <c r="B17" s="124" t="s">
        <v>4</v>
      </c>
      <c r="C17" s="203">
        <v>2</v>
      </c>
      <c r="D17" s="203">
        <v>0</v>
      </c>
    </row>
    <row r="18" spans="2:5" ht="12.75" customHeight="1">
      <c r="B18" s="125"/>
      <c r="C18" s="204"/>
      <c r="D18" s="204"/>
    </row>
    <row r="19" spans="2:5" ht="30.95" customHeight="1">
      <c r="B19" s="126" t="s">
        <v>5</v>
      </c>
      <c r="C19" s="203">
        <f>SUM(C14:C17)</f>
        <v>390</v>
      </c>
      <c r="D19" s="203">
        <f>D14+D15+D16+D17</f>
        <v>350</v>
      </c>
    </row>
    <row r="20" spans="2:5" ht="12.75" customHeight="1" thickBot="1">
      <c r="B20" s="127"/>
      <c r="C20" s="204"/>
      <c r="D20" s="204"/>
    </row>
    <row r="21" spans="2:5" ht="30.95" customHeight="1" thickTop="1">
      <c r="B21" s="124" t="s">
        <v>6</v>
      </c>
      <c r="C21" s="248">
        <v>266</v>
      </c>
      <c r="D21" s="203">
        <v>209</v>
      </c>
    </row>
    <row r="22" spans="2:5" ht="30.95" customHeight="1" thickBot="1">
      <c r="B22" s="128" t="s">
        <v>7</v>
      </c>
      <c r="C22" s="249">
        <v>3</v>
      </c>
      <c r="D22" s="205">
        <v>6</v>
      </c>
    </row>
    <row r="23" spans="2:5" ht="9" customHeight="1">
      <c r="E23" s="120"/>
    </row>
    <row r="24" spans="2:5">
      <c r="E24" s="120"/>
    </row>
    <row r="25" spans="2:5">
      <c r="E25" s="120"/>
    </row>
    <row r="26" spans="2:5">
      <c r="E26" s="120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10" zoomScale="75" zoomScaleSheetLayoutView="75" zoomScalePageLayoutView="75" workbookViewId="0">
      <selection activeCell="D29" sqref="D29:D30"/>
    </sheetView>
  </sheetViews>
  <sheetFormatPr baseColWidth="10" defaultRowHeight="15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>
      <c r="A9" s="348" t="s">
        <v>163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130"/>
    </row>
    <row r="11" spans="1:15" ht="15.75" thickBot="1">
      <c r="A11" s="13" t="s">
        <v>8</v>
      </c>
      <c r="B11" s="14"/>
      <c r="C11" s="14"/>
    </row>
    <row r="12" spans="1:15" ht="36" customHeight="1">
      <c r="A12" s="233" t="s">
        <v>0</v>
      </c>
      <c r="B12" s="223" t="s">
        <v>151</v>
      </c>
      <c r="C12" s="223" t="s">
        <v>148</v>
      </c>
    </row>
    <row r="13" spans="1:15" ht="30.95" customHeight="1">
      <c r="A13" s="234" t="s">
        <v>17</v>
      </c>
      <c r="B13" s="231">
        <v>902</v>
      </c>
      <c r="C13" s="231">
        <v>1234</v>
      </c>
    </row>
    <row r="14" spans="1:15" ht="30.95" customHeight="1">
      <c r="A14" s="235" t="s">
        <v>18</v>
      </c>
      <c r="B14" s="231">
        <v>670</v>
      </c>
      <c r="C14" s="231">
        <v>171</v>
      </c>
    </row>
    <row r="15" spans="1:15" ht="30.95" customHeight="1">
      <c r="A15" s="235"/>
      <c r="B15" s="231"/>
      <c r="C15" s="231"/>
    </row>
    <row r="16" spans="1:15" ht="12.75" customHeight="1">
      <c r="A16" s="232"/>
      <c r="B16" s="236"/>
      <c r="C16" s="236"/>
    </row>
    <row r="17" spans="1:3" ht="30.95" customHeight="1">
      <c r="A17" s="237" t="s">
        <v>5</v>
      </c>
      <c r="B17" s="238">
        <f>B13+B14+B15</f>
        <v>1572</v>
      </c>
      <c r="C17" s="238">
        <f>C13+C14+C15</f>
        <v>1405</v>
      </c>
    </row>
    <row r="18" spans="1:3" ht="30.95" customHeight="1">
      <c r="A18" s="15"/>
      <c r="B18" s="16"/>
      <c r="C18" s="16"/>
    </row>
    <row r="19" spans="1:3" ht="30.95" customHeight="1">
      <c r="A19" s="15"/>
      <c r="B19" s="16"/>
      <c r="C19" s="16"/>
    </row>
    <row r="20" spans="1:3" ht="30.95" customHeight="1">
      <c r="A20" s="15"/>
      <c r="B20" s="16"/>
      <c r="C20" s="16"/>
    </row>
    <row r="21" spans="1:3" ht="30.95" customHeight="1" thickBot="1">
      <c r="A21" s="15"/>
      <c r="B21" s="16"/>
      <c r="C21" s="16"/>
    </row>
    <row r="22" spans="1:3" ht="30.95" customHeight="1" thickBot="1">
      <c r="A22" s="349" t="s">
        <v>109</v>
      </c>
      <c r="B22" s="350"/>
      <c r="C22" s="16"/>
    </row>
    <row r="23" spans="1:3" ht="27" customHeight="1">
      <c r="A23" s="200" t="s">
        <v>94</v>
      </c>
      <c r="B23" s="131">
        <v>1298</v>
      </c>
      <c r="C23" s="16"/>
    </row>
    <row r="24" spans="1:3" ht="21.75" customHeight="1" thickBot="1">
      <c r="A24" s="201" t="s">
        <v>95</v>
      </c>
      <c r="B24" s="131">
        <v>163</v>
      </c>
      <c r="C24" s="16"/>
    </row>
    <row r="25" spans="1:3" ht="13.5" customHeight="1" thickBot="1">
      <c r="A25" s="195"/>
      <c r="B25" s="196"/>
      <c r="C25" s="16"/>
    </row>
    <row r="26" spans="1:3" ht="24" customHeight="1">
      <c r="A26" s="351" t="s">
        <v>101</v>
      </c>
      <c r="B26" s="352"/>
      <c r="C26" s="16"/>
    </row>
    <row r="27" spans="1:3" ht="30.95" customHeight="1">
      <c r="A27" s="202" t="s">
        <v>94</v>
      </c>
      <c r="B27" s="197">
        <v>105</v>
      </c>
      <c r="C27" s="16"/>
    </row>
    <row r="28" spans="1:3" ht="24.75" customHeight="1" thickBot="1">
      <c r="A28" s="201" t="s">
        <v>95</v>
      </c>
      <c r="B28" s="198">
        <v>6</v>
      </c>
      <c r="C28" s="16"/>
    </row>
    <row r="29" spans="1:3" ht="30.95" customHeight="1" thickBot="1">
      <c r="B29" s="199">
        <f>B28+B27+B24+B23</f>
        <v>1572</v>
      </c>
      <c r="C29" s="16"/>
    </row>
    <row r="30" spans="1:3" ht="30.95" customHeight="1">
      <c r="A30" s="15"/>
      <c r="B30" s="16"/>
      <c r="C30" s="16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workbookViewId="0">
      <selection activeCell="L12" sqref="K12:L12"/>
    </sheetView>
  </sheetViews>
  <sheetFormatPr baseColWidth="10" defaultRowHeight="12.75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>
      <c r="C4" s="353" t="s">
        <v>164</v>
      </c>
      <c r="D4" s="353"/>
      <c r="E4" s="353"/>
      <c r="F4" s="353"/>
      <c r="G4" s="353"/>
      <c r="H4" s="353"/>
      <c r="I4" s="353"/>
    </row>
    <row r="5" spans="2:12">
      <c r="C5" s="353"/>
      <c r="D5" s="353"/>
      <c r="E5" s="353"/>
      <c r="F5" s="353"/>
      <c r="G5" s="353"/>
      <c r="H5" s="353"/>
      <c r="I5" s="353"/>
    </row>
    <row r="6" spans="2:12">
      <c r="C6" s="353"/>
      <c r="D6" s="353"/>
      <c r="E6" s="353"/>
      <c r="F6" s="353"/>
      <c r="G6" s="353"/>
      <c r="H6" s="353"/>
      <c r="I6" s="353"/>
    </row>
    <row r="8" spans="2:12" ht="18" thickBo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2:12" s="133" customFormat="1" ht="33" customHeight="1" thickBot="1">
      <c r="B9" s="186" t="s">
        <v>20</v>
      </c>
      <c r="C9" s="187" t="s">
        <v>124</v>
      </c>
      <c r="D9" s="188" t="s">
        <v>125</v>
      </c>
      <c r="E9" s="188" t="s">
        <v>126</v>
      </c>
      <c r="F9" s="189" t="s">
        <v>127</v>
      </c>
      <c r="G9" s="189" t="s">
        <v>128</v>
      </c>
      <c r="H9" s="190" t="s">
        <v>129</v>
      </c>
      <c r="I9" s="191" t="s">
        <v>141</v>
      </c>
      <c r="J9" s="192" t="s">
        <v>134</v>
      </c>
      <c r="K9" s="153"/>
      <c r="L9" s="153"/>
    </row>
    <row r="10" spans="2:12" ht="18" thickBot="1">
      <c r="B10" s="180" t="s">
        <v>120</v>
      </c>
      <c r="C10" s="154">
        <v>500</v>
      </c>
      <c r="D10" s="154">
        <v>15</v>
      </c>
      <c r="E10" s="154">
        <v>5</v>
      </c>
      <c r="F10" s="154">
        <v>1</v>
      </c>
      <c r="G10" s="154">
        <v>8</v>
      </c>
      <c r="H10" s="176">
        <v>1</v>
      </c>
      <c r="I10" s="176">
        <v>0</v>
      </c>
      <c r="J10" s="185">
        <f>SUM(C10:I10)</f>
        <v>530</v>
      </c>
      <c r="K10" s="150"/>
      <c r="L10" s="150"/>
    </row>
    <row r="11" spans="2:12" ht="10.5" customHeight="1" thickBot="1">
      <c r="B11" s="181"/>
      <c r="C11" s="151"/>
      <c r="D11" s="151"/>
      <c r="E11" s="151"/>
      <c r="F11" s="151"/>
      <c r="G11" s="151"/>
      <c r="H11" s="162"/>
      <c r="I11" s="162"/>
      <c r="J11" s="185"/>
      <c r="K11" s="150"/>
      <c r="L11" s="150"/>
    </row>
    <row r="12" spans="2:12" ht="18" thickBot="1">
      <c r="B12" s="181" t="s">
        <v>121</v>
      </c>
      <c r="C12" s="151">
        <v>16</v>
      </c>
      <c r="D12" s="151">
        <v>0</v>
      </c>
      <c r="E12" s="151">
        <v>2</v>
      </c>
      <c r="F12" s="151">
        <v>1</v>
      </c>
      <c r="G12" s="151">
        <v>0</v>
      </c>
      <c r="H12" s="162">
        <v>0</v>
      </c>
      <c r="I12" s="162">
        <v>1</v>
      </c>
      <c r="J12" s="185">
        <f t="shared" ref="J12:J16" si="0">SUM(C12:I12)</f>
        <v>20</v>
      </c>
      <c r="K12" s="150"/>
      <c r="L12" s="150"/>
    </row>
    <row r="13" spans="2:12" ht="6.75" customHeight="1" thickBot="1">
      <c r="B13" s="181"/>
      <c r="C13" s="151"/>
      <c r="D13" s="151"/>
      <c r="E13" s="151"/>
      <c r="F13" s="151"/>
      <c r="G13" s="151"/>
      <c r="H13" s="162"/>
      <c r="I13" s="162"/>
      <c r="J13" s="185"/>
      <c r="K13" s="150"/>
      <c r="L13" s="150"/>
    </row>
    <row r="14" spans="2:12" ht="18" thickBot="1">
      <c r="B14" s="181" t="s">
        <v>122</v>
      </c>
      <c r="C14" s="151">
        <v>0</v>
      </c>
      <c r="D14" s="151">
        <v>0</v>
      </c>
      <c r="E14" s="151">
        <v>98</v>
      </c>
      <c r="F14" s="151">
        <v>0</v>
      </c>
      <c r="G14" s="151">
        <v>0</v>
      </c>
      <c r="H14" s="162">
        <v>0</v>
      </c>
      <c r="I14" s="162">
        <v>0</v>
      </c>
      <c r="J14" s="185">
        <f t="shared" si="0"/>
        <v>98</v>
      </c>
      <c r="K14" s="150"/>
      <c r="L14" s="150"/>
    </row>
    <row r="15" spans="2:12" ht="9" customHeight="1" thickBot="1">
      <c r="B15" s="181"/>
      <c r="C15" s="151"/>
      <c r="D15" s="151"/>
      <c r="E15" s="151"/>
      <c r="F15" s="151"/>
      <c r="G15" s="151"/>
      <c r="H15" s="162"/>
      <c r="I15" s="162"/>
      <c r="J15" s="185"/>
      <c r="K15" s="150"/>
      <c r="L15" s="150"/>
    </row>
    <row r="16" spans="2:12" ht="18" thickBot="1">
      <c r="B16" s="182" t="s">
        <v>123</v>
      </c>
      <c r="C16" s="183">
        <v>0</v>
      </c>
      <c r="D16" s="183">
        <v>0</v>
      </c>
      <c r="E16" s="183">
        <v>10</v>
      </c>
      <c r="F16" s="183">
        <v>0</v>
      </c>
      <c r="G16" s="183">
        <v>0</v>
      </c>
      <c r="H16" s="184">
        <v>0</v>
      </c>
      <c r="I16" s="184">
        <v>0</v>
      </c>
      <c r="J16" s="185">
        <f t="shared" si="0"/>
        <v>10</v>
      </c>
      <c r="K16" s="150"/>
      <c r="L16" s="150"/>
    </row>
    <row r="17" spans="2:12" ht="36" customHeight="1">
      <c r="B17" s="159"/>
      <c r="C17" s="177">
        <f>SUM(C10:C16)</f>
        <v>516</v>
      </c>
      <c r="D17" s="178">
        <f t="shared" ref="D17:I17" si="1">SUM(D10:D16)</f>
        <v>15</v>
      </c>
      <c r="E17" s="178">
        <f t="shared" si="1"/>
        <v>115</v>
      </c>
      <c r="F17" s="178">
        <f t="shared" si="1"/>
        <v>2</v>
      </c>
      <c r="G17" s="178">
        <f t="shared" si="1"/>
        <v>8</v>
      </c>
      <c r="H17" s="179">
        <f t="shared" si="1"/>
        <v>1</v>
      </c>
      <c r="I17" s="179">
        <f t="shared" si="1"/>
        <v>1</v>
      </c>
      <c r="J17" s="185">
        <f>SUM(C17:I17)</f>
        <v>658</v>
      </c>
      <c r="K17" s="150"/>
      <c r="L17" s="150"/>
    </row>
    <row r="18" spans="2:12" ht="17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2:12" ht="17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2:12" ht="17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ht="17.25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2:12" ht="17.25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2:12" ht="17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2:12" ht="17.25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2:12" ht="17.25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2:12" ht="17.25">
      <c r="K26" s="150"/>
      <c r="L26" s="150"/>
    </row>
    <row r="27" spans="2:12" ht="17.25">
      <c r="K27" s="150"/>
      <c r="L27" s="150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17"/>
  <sheetViews>
    <sheetView workbookViewId="0">
      <selection activeCell="L12" sqref="K12:L12"/>
    </sheetView>
  </sheetViews>
  <sheetFormatPr baseColWidth="10" defaultRowHeight="12.75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5" spans="1:9" ht="12.75" customHeight="1">
      <c r="A5" s="354" t="s">
        <v>130</v>
      </c>
      <c r="B5" s="354"/>
      <c r="C5" s="354"/>
      <c r="D5" s="354"/>
      <c r="E5" s="354"/>
      <c r="F5" s="354"/>
      <c r="G5" s="354"/>
      <c r="H5" s="354"/>
      <c r="I5" s="354"/>
    </row>
    <row r="6" spans="1:9" ht="43.5" customHeight="1">
      <c r="A6" s="354"/>
      <c r="B6" s="354"/>
      <c r="C6" s="354"/>
      <c r="D6" s="354"/>
      <c r="E6" s="354"/>
      <c r="F6" s="354"/>
      <c r="G6" s="354"/>
      <c r="H6" s="354"/>
      <c r="I6" s="354"/>
    </row>
    <row r="7" spans="1:9" ht="13.5" thickBot="1"/>
    <row r="8" spans="1:9" ht="18" thickBot="1">
      <c r="B8" t="s">
        <v>20</v>
      </c>
      <c r="C8" s="160" t="s">
        <v>134</v>
      </c>
      <c r="D8" s="18"/>
      <c r="E8" s="18"/>
    </row>
    <row r="9" spans="1:9" ht="18" thickBot="1">
      <c r="C9" s="160"/>
    </row>
    <row r="10" spans="1:9" ht="17.25">
      <c r="B10" s="132"/>
      <c r="C10" s="161"/>
      <c r="D10" s="150"/>
    </row>
    <row r="11" spans="1:9" ht="17.25">
      <c r="B11" s="152" t="s">
        <v>116</v>
      </c>
      <c r="C11" s="162">
        <v>1557</v>
      </c>
      <c r="D11" s="150"/>
    </row>
    <row r="12" spans="1:9" ht="17.25">
      <c r="B12" s="152" t="s">
        <v>117</v>
      </c>
      <c r="C12" s="162">
        <v>367</v>
      </c>
      <c r="D12" s="150"/>
      <c r="E12" s="193"/>
      <c r="F12" s="133"/>
    </row>
    <row r="13" spans="1:9" ht="17.25">
      <c r="B13" s="152" t="s">
        <v>118</v>
      </c>
      <c r="C13" s="162">
        <v>18</v>
      </c>
      <c r="D13" s="150"/>
      <c r="E13" s="193"/>
      <c r="F13" s="133"/>
    </row>
    <row r="14" spans="1:9" ht="17.25">
      <c r="B14" s="163" t="s">
        <v>119</v>
      </c>
      <c r="C14" s="164">
        <v>377</v>
      </c>
      <c r="D14" s="150"/>
      <c r="F14" s="244"/>
    </row>
    <row r="15" spans="1:9" ht="17.25">
      <c r="B15" s="149"/>
      <c r="D15" s="150"/>
    </row>
    <row r="16" spans="1:9" ht="17.25">
      <c r="B16" s="149"/>
      <c r="D16" s="150"/>
    </row>
    <row r="17" spans="4:4" ht="17.25">
      <c r="D17" s="150"/>
    </row>
  </sheetData>
  <mergeCells count="1">
    <mergeCell ref="A5:I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view="pageLayout" topLeftCell="A4" zoomScaleNormal="100" workbookViewId="0">
      <selection activeCell="K6" sqref="K6"/>
    </sheetView>
  </sheetViews>
  <sheetFormatPr baseColWidth="10" defaultRowHeight="12.75"/>
  <cols>
    <col min="1" max="1" width="6" customWidth="1"/>
    <col min="2" max="2" width="20.42578125" bestFit="1" customWidth="1"/>
    <col min="5" max="5" width="10.7109375" customWidth="1"/>
  </cols>
  <sheetData>
    <row r="1" spans="2:10" ht="21.75" customHeight="1"/>
    <row r="2" spans="2:10" ht="12.75" customHeight="1">
      <c r="B2" s="252"/>
      <c r="C2" s="252"/>
      <c r="D2" s="252"/>
      <c r="E2" s="252"/>
      <c r="F2" s="252"/>
      <c r="G2" s="252"/>
      <c r="H2" s="252"/>
    </row>
    <row r="3" spans="2:10" ht="12.75" customHeight="1">
      <c r="B3" s="252"/>
      <c r="C3" s="359" t="s">
        <v>180</v>
      </c>
      <c r="D3" s="359"/>
      <c r="E3" s="359"/>
      <c r="F3" s="359"/>
      <c r="G3" s="359"/>
      <c r="H3" s="359"/>
      <c r="I3" s="359"/>
      <c r="J3" s="359"/>
    </row>
    <row r="4" spans="2:10" ht="12.75" customHeight="1">
      <c r="B4" s="252"/>
      <c r="C4" s="359"/>
      <c r="D4" s="359"/>
      <c r="E4" s="359"/>
      <c r="F4" s="359"/>
      <c r="G4" s="359"/>
      <c r="H4" s="359"/>
      <c r="I4" s="359"/>
      <c r="J4" s="359"/>
    </row>
    <row r="5" spans="2:10" ht="24.75" customHeight="1"/>
    <row r="6" spans="2:10" ht="13.5" thickBot="1"/>
    <row r="7" spans="2:10" ht="12.75" customHeight="1">
      <c r="B7" s="360" t="s">
        <v>181</v>
      </c>
      <c r="C7" s="361"/>
      <c r="D7" s="362"/>
      <c r="F7" s="360" t="s">
        <v>182</v>
      </c>
      <c r="G7" s="361"/>
      <c r="H7" s="361"/>
      <c r="I7" s="361"/>
      <c r="J7" s="362"/>
    </row>
    <row r="8" spans="2:10" ht="27.75" customHeight="1" thickBot="1">
      <c r="B8" s="363"/>
      <c r="C8" s="364"/>
      <c r="D8" s="365"/>
      <c r="F8" s="366"/>
      <c r="G8" s="367"/>
      <c r="H8" s="367"/>
      <c r="I8" s="367"/>
      <c r="J8" s="368"/>
    </row>
    <row r="9" spans="2:10" s="253" customFormat="1" ht="15.75" customHeight="1" thickBot="1">
      <c r="B9" s="369" t="s">
        <v>187</v>
      </c>
      <c r="C9" s="370"/>
      <c r="D9" s="371"/>
      <c r="F9" s="372" t="s">
        <v>188</v>
      </c>
      <c r="G9" s="373"/>
      <c r="H9" s="373"/>
      <c r="I9" s="373"/>
      <c r="J9" s="374"/>
    </row>
    <row r="10" spans="2:10" ht="8.25" customHeight="1"/>
    <row r="11" spans="2:10" ht="13.5" thickBot="1"/>
    <row r="12" spans="2:10" ht="15.75">
      <c r="B12" s="132" t="s">
        <v>183</v>
      </c>
      <c r="C12" s="245"/>
      <c r="F12" s="375" t="s">
        <v>183</v>
      </c>
      <c r="G12" s="376"/>
      <c r="H12" s="245"/>
    </row>
    <row r="13" spans="2:10" ht="15.75">
      <c r="B13" s="254"/>
      <c r="C13" s="255"/>
      <c r="F13" s="355"/>
      <c r="G13" s="356"/>
      <c r="H13" s="255"/>
    </row>
    <row r="14" spans="2:10" ht="15.75">
      <c r="B14" s="254" t="s">
        <v>184</v>
      </c>
      <c r="C14" s="255">
        <v>3</v>
      </c>
      <c r="F14" s="355" t="s">
        <v>184</v>
      </c>
      <c r="G14" s="356"/>
      <c r="H14" s="255">
        <v>3</v>
      </c>
    </row>
    <row r="15" spans="2:10" ht="15.75">
      <c r="B15" s="254"/>
      <c r="C15" s="255"/>
      <c r="F15" s="355"/>
      <c r="G15" s="356"/>
      <c r="H15" s="255"/>
    </row>
    <row r="16" spans="2:10" ht="16.5" thickBot="1">
      <c r="B16" s="254" t="s">
        <v>185</v>
      </c>
      <c r="C16" s="255">
        <v>1</v>
      </c>
      <c r="F16" s="357" t="s">
        <v>185</v>
      </c>
      <c r="G16" s="358"/>
      <c r="H16" s="256"/>
    </row>
    <row r="17" spans="2:8" ht="16.5" thickBot="1">
      <c r="B17" s="257" t="s">
        <v>186</v>
      </c>
      <c r="C17" s="256"/>
      <c r="G17" s="258"/>
    </row>
    <row r="18" spans="2:8" ht="15.75">
      <c r="C18" s="258">
        <f>SUM(C12:C17)</f>
        <v>4</v>
      </c>
      <c r="H18" s="258">
        <f>SUM(H11:H16)</f>
        <v>3</v>
      </c>
    </row>
    <row r="19" spans="2:8" ht="7.5" customHeight="1"/>
    <row r="20" spans="2:8" ht="19.5" customHeight="1"/>
    <row r="21" spans="2:8" ht="13.5" customHeight="1"/>
    <row r="22" spans="2:8" s="253" customFormat="1" ht="14.25"/>
    <row r="24" spans="2:8" ht="3" customHeight="1"/>
    <row r="36" ht="25.5" customHeight="1"/>
  </sheetData>
  <mergeCells count="10">
    <mergeCell ref="F13:G13"/>
    <mergeCell ref="F14:G14"/>
    <mergeCell ref="F15:G15"/>
    <mergeCell ref="F16:G16"/>
    <mergeCell ref="C3:J4"/>
    <mergeCell ref="B7:D8"/>
    <mergeCell ref="F7:J8"/>
    <mergeCell ref="B9:D9"/>
    <mergeCell ref="F9:J9"/>
    <mergeCell ref="F12:G12"/>
  </mergeCells>
  <pageMargins left="0.2" right="0.2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61"/>
  <sheetViews>
    <sheetView showGridLines="0" workbookViewId="0">
      <selection activeCell="I16" sqref="I16"/>
    </sheetView>
  </sheetViews>
  <sheetFormatPr baseColWidth="10" defaultRowHeight="12.75"/>
  <cols>
    <col min="1" max="1" width="13.28515625" style="260" customWidth="1"/>
    <col min="2" max="2" width="17.140625" style="260" customWidth="1"/>
    <col min="3" max="3" width="16.5703125" style="260" hidden="1" customWidth="1"/>
    <col min="4" max="4" width="15.5703125" style="260" hidden="1" customWidth="1"/>
    <col min="5" max="5" width="14.140625" style="260" customWidth="1"/>
    <col min="6" max="6" width="14.28515625" style="260" customWidth="1"/>
    <col min="7" max="7" width="11.42578125" style="260"/>
    <col min="8" max="8" width="5.7109375" style="261" customWidth="1"/>
    <col min="9" max="9" width="11.42578125" style="261"/>
    <col min="10" max="21" width="5.7109375" style="260" customWidth="1"/>
    <col min="22" max="23" width="11.42578125" style="260"/>
    <col min="24" max="24" width="13.42578125" style="260" customWidth="1"/>
    <col min="25" max="25" width="19.5703125" style="260" customWidth="1"/>
    <col min="26" max="26" width="17" style="260" customWidth="1"/>
    <col min="27" max="27" width="15.140625" style="260" customWidth="1"/>
    <col min="28" max="16384" width="11.42578125" style="260"/>
  </cols>
  <sheetData>
    <row r="5" spans="2:29">
      <c r="B5" s="259"/>
    </row>
    <row r="6" spans="2:29" ht="13.5" customHeight="1" thickBot="1">
      <c r="B6" s="259"/>
      <c r="X6" s="378"/>
      <c r="Y6" s="378"/>
      <c r="Z6" s="378"/>
      <c r="AA6" s="378"/>
      <c r="AB6" s="378"/>
      <c r="AC6" s="262"/>
    </row>
    <row r="7" spans="2:29" ht="18.75" customHeight="1">
      <c r="B7" s="379" t="s">
        <v>189</v>
      </c>
      <c r="C7" s="380"/>
      <c r="D7" s="380"/>
      <c r="E7" s="380"/>
      <c r="F7" s="380"/>
      <c r="G7" s="381"/>
      <c r="H7" s="263"/>
      <c r="I7" s="263"/>
      <c r="X7" s="378"/>
      <c r="Y7" s="378"/>
      <c r="Z7" s="378"/>
      <c r="AA7" s="378"/>
      <c r="AB7" s="378"/>
      <c r="AC7" s="262"/>
    </row>
    <row r="8" spans="2:29" ht="22.5" customHeight="1">
      <c r="B8" s="382" t="s">
        <v>205</v>
      </c>
      <c r="C8" s="383"/>
      <c r="D8" s="383"/>
      <c r="E8" s="383"/>
      <c r="F8" s="383"/>
      <c r="G8" s="384"/>
      <c r="H8" s="264"/>
      <c r="I8" s="264"/>
      <c r="X8" s="274"/>
      <c r="Y8" s="274"/>
      <c r="Z8" s="274"/>
      <c r="AA8" s="274"/>
      <c r="AB8" s="274"/>
    </row>
    <row r="9" spans="2:29" ht="3" customHeight="1" thickBot="1">
      <c r="B9" s="265"/>
      <c r="C9" s="266"/>
      <c r="D9" s="266"/>
      <c r="E9" s="266"/>
      <c r="F9" s="266"/>
      <c r="G9" s="267"/>
      <c r="H9" s="268"/>
      <c r="I9" s="268"/>
      <c r="X9" s="274"/>
      <c r="Y9" s="274"/>
      <c r="Z9" s="274"/>
      <c r="AA9" s="274"/>
      <c r="AB9" s="274"/>
    </row>
    <row r="10" spans="2:29" s="261" customFormat="1" ht="9" customHeight="1" thickBot="1">
      <c r="B10" s="269"/>
      <c r="C10" s="268"/>
      <c r="D10" s="268"/>
      <c r="E10" s="268"/>
      <c r="F10" s="268"/>
      <c r="G10" s="268"/>
      <c r="H10" s="268"/>
      <c r="I10" s="268"/>
      <c r="X10" s="263"/>
      <c r="Y10" s="263"/>
      <c r="Z10" s="263"/>
      <c r="AA10" s="263"/>
      <c r="AB10" s="263"/>
      <c r="AC10" s="270"/>
    </row>
    <row r="11" spans="2:29" s="261" customFormat="1" ht="26.25" customHeight="1" thickBot="1">
      <c r="B11" s="385" t="s">
        <v>190</v>
      </c>
      <c r="C11" s="386"/>
      <c r="D11" s="386"/>
      <c r="E11" s="386"/>
      <c r="F11" s="386"/>
      <c r="G11" s="387"/>
      <c r="H11" s="121"/>
      <c r="I11" s="121"/>
      <c r="X11" s="268"/>
      <c r="Y11" s="271"/>
      <c r="Z11" s="272"/>
      <c r="AA11" s="272"/>
      <c r="AB11" s="268"/>
    </row>
    <row r="12" spans="2:29" ht="20.25" customHeight="1">
      <c r="B12" s="244"/>
      <c r="C12" s="244"/>
      <c r="D12" s="244"/>
      <c r="E12" s="244"/>
      <c r="F12" s="244"/>
      <c r="G12" s="244"/>
      <c r="H12" s="121"/>
      <c r="I12" s="121"/>
      <c r="X12" s="274"/>
      <c r="Y12" s="328"/>
      <c r="Z12" s="309"/>
      <c r="AA12" s="271"/>
      <c r="AB12" s="274"/>
    </row>
    <row r="13" spans="2:29" ht="31.5" customHeight="1" thickBot="1">
      <c r="B13" s="309" t="s">
        <v>20</v>
      </c>
      <c r="C13" s="310" t="s">
        <v>192</v>
      </c>
      <c r="D13" s="311" t="s">
        <v>193</v>
      </c>
      <c r="E13" s="311" t="s">
        <v>194</v>
      </c>
      <c r="F13" s="312" t="s">
        <v>195</v>
      </c>
      <c r="G13" s="313" t="s">
        <v>5</v>
      </c>
      <c r="H13" s="273"/>
      <c r="I13" s="273"/>
      <c r="X13" s="274"/>
      <c r="Y13" s="328"/>
      <c r="Z13" s="329"/>
      <c r="AA13" s="271"/>
      <c r="AB13" s="274"/>
    </row>
    <row r="14" spans="2:29" ht="24" customHeight="1">
      <c r="B14" s="314" t="s">
        <v>196</v>
      </c>
      <c r="C14" s="293"/>
      <c r="D14" s="293"/>
      <c r="E14" s="293">
        <v>8</v>
      </c>
      <c r="F14" s="293">
        <v>14</v>
      </c>
      <c r="G14" s="315">
        <f>Tabla8[[#This Row],[JUZGADO IV]]+Tabla8[[#This Row],[JUZGADO III]]+Tabla8[[#This Row],[COLEGIADO]]+Tabla8[[#This Row],[ASUNTOS INTERNOS]]</f>
        <v>22</v>
      </c>
      <c r="H14" s="268"/>
      <c r="I14" s="268"/>
      <c r="X14" s="274"/>
      <c r="Y14" s="328"/>
      <c r="Z14" s="309"/>
      <c r="AA14" s="271"/>
      <c r="AB14" s="274"/>
    </row>
    <row r="15" spans="2:29" ht="24" customHeight="1">
      <c r="B15" s="316" t="s">
        <v>198</v>
      </c>
      <c r="C15" s="317">
        <v>0</v>
      </c>
      <c r="D15" s="318">
        <f>(D14*100%/G14)</f>
        <v>0</v>
      </c>
      <c r="E15" s="318">
        <f>(E14*100%/G14)</f>
        <v>0.36363636363636365</v>
      </c>
      <c r="F15" s="318">
        <f>(F14*100%/G14)</f>
        <v>0.63636363636363635</v>
      </c>
      <c r="G15" s="319">
        <f>Tabla8[[#This Row],[JUZGADO IV]]+Tabla8[[#This Row],[JUZGADO III]]+Tabla8[[#This Row],[COLEGIADO]]+Tabla8[[#This Row],[ASUNTOS INTERNOS]]</f>
        <v>1</v>
      </c>
      <c r="H15" s="268"/>
      <c r="I15" s="268"/>
      <c r="X15" s="274"/>
      <c r="Y15" s="328"/>
      <c r="Z15" s="329"/>
      <c r="AA15" s="271"/>
      <c r="AB15" s="274"/>
    </row>
    <row r="16" spans="2:29" ht="24" customHeight="1">
      <c r="B16" s="316" t="s">
        <v>197</v>
      </c>
      <c r="C16" s="299"/>
      <c r="D16" s="299"/>
      <c r="E16" s="299">
        <v>0</v>
      </c>
      <c r="F16" s="299">
        <v>0</v>
      </c>
      <c r="G16" s="320">
        <f>Tabla8[[#This Row],[JUZGADO IV]]+Tabla8[[#This Row],[JUZGADO III]]+Tabla8[[#This Row],[COLEGIADO]]+Tabla8[[#This Row],[ASUNTOS INTERNOS]]</f>
        <v>0</v>
      </c>
      <c r="H16" s="268"/>
      <c r="I16" s="268"/>
      <c r="X16" s="274"/>
      <c r="Y16" s="328"/>
      <c r="Z16" s="309"/>
      <c r="AA16" s="271"/>
      <c r="AB16" s="274"/>
    </row>
    <row r="17" spans="2:28" ht="24" customHeight="1">
      <c r="B17" s="316" t="s">
        <v>198</v>
      </c>
      <c r="C17" s="317" t="e">
        <f>(C16*100%/G16)</f>
        <v>#DIV/0!</v>
      </c>
      <c r="D17" s="317" t="e">
        <f>(D16*100%/G16)</f>
        <v>#DIV/0!</v>
      </c>
      <c r="E17" s="317">
        <v>0</v>
      </c>
      <c r="F17" s="317">
        <v>0</v>
      </c>
      <c r="G17" s="319">
        <v>0</v>
      </c>
      <c r="H17" s="268"/>
      <c r="I17" s="268"/>
      <c r="X17" s="274"/>
      <c r="Y17" s="328"/>
      <c r="Z17" s="329"/>
      <c r="AA17" s="271"/>
      <c r="AB17" s="274"/>
    </row>
    <row r="18" spans="2:28" ht="24" customHeight="1">
      <c r="B18" s="316" t="s">
        <v>185</v>
      </c>
      <c r="C18" s="299"/>
      <c r="D18" s="299"/>
      <c r="E18" s="299">
        <v>10</v>
      </c>
      <c r="F18" s="299">
        <v>5</v>
      </c>
      <c r="G18" s="320">
        <f>Tabla8[[#This Row],[JUZGADO IV]]+Tabla8[[#This Row],[JUZGADO III]]+Tabla8[[#This Row],[ASUNTOS INTERNOS]]</f>
        <v>15</v>
      </c>
      <c r="H18" s="268"/>
      <c r="I18" s="268"/>
      <c r="X18" s="274"/>
      <c r="Y18" s="330"/>
      <c r="Z18" s="331"/>
      <c r="AA18" s="332"/>
      <c r="AB18" s="274"/>
    </row>
    <row r="19" spans="2:28" ht="24" customHeight="1" thickBot="1">
      <c r="B19" s="316" t="s">
        <v>198</v>
      </c>
      <c r="C19" s="321">
        <v>0</v>
      </c>
      <c r="D19" s="321">
        <f>(D18*100%/G18)</f>
        <v>0</v>
      </c>
      <c r="E19" s="321">
        <f>(E18*100%/G18)</f>
        <v>0.66666666666666663</v>
      </c>
      <c r="F19" s="321">
        <f>(F18*100%/G18)</f>
        <v>0.33333333333333331</v>
      </c>
      <c r="G19" s="322">
        <f>Tabla8[[#This Row],[JUZGADO IV]]+Tabla8[[#This Row],[JUZGADO III]]+Tabla8[[#This Row],[COLEGIADO]]+Tabla8[[#This Row],[ASUNTOS INTERNOS]]</f>
        <v>1</v>
      </c>
      <c r="H19" s="268"/>
      <c r="I19" s="268"/>
      <c r="X19" s="274"/>
      <c r="Y19" s="274"/>
      <c r="Z19" s="274"/>
      <c r="AA19" s="274"/>
      <c r="AB19" s="274"/>
    </row>
    <row r="20" spans="2:28" ht="12" customHeight="1" thickBot="1">
      <c r="B20" s="323"/>
      <c r="C20" s="271"/>
      <c r="D20" s="271"/>
      <c r="E20" s="271"/>
      <c r="F20" s="271"/>
      <c r="G20" s="324"/>
      <c r="H20" s="268"/>
      <c r="I20" s="268"/>
      <c r="X20" s="274"/>
      <c r="Y20" s="274"/>
      <c r="Z20" s="274"/>
      <c r="AA20" s="274"/>
      <c r="AB20" s="274"/>
    </row>
    <row r="21" spans="2:28" ht="24" customHeight="1" thickBot="1">
      <c r="B21" s="325" t="s">
        <v>199</v>
      </c>
      <c r="C21" s="326">
        <f>C14+C16+C18</f>
        <v>0</v>
      </c>
      <c r="D21" s="326">
        <f t="shared" ref="D21:E21" si="0">D14+D16+D18</f>
        <v>0</v>
      </c>
      <c r="E21" s="326">
        <f t="shared" si="0"/>
        <v>18</v>
      </c>
      <c r="F21" s="326">
        <f>F14+F16+F18</f>
        <v>19</v>
      </c>
      <c r="G21" s="327">
        <f>Tabla8[[#This Row],[JUZGADO IV]]+Tabla8[[#This Row],[JUZGADO III]]+Tabla8[[#This Row],[COLEGIADO]]+Tabla8[[#This Row],[ASUNTOS INTERNOS]]</f>
        <v>37</v>
      </c>
      <c r="H21" s="268"/>
      <c r="I21" s="268"/>
    </row>
    <row r="22" spans="2:28" ht="24" customHeight="1">
      <c r="B22" s="275" t="s">
        <v>198</v>
      </c>
      <c r="C22" s="276">
        <f>(C21*100%/G21)</f>
        <v>0</v>
      </c>
      <c r="D22" s="276">
        <f>(D21*100%/G21)</f>
        <v>0</v>
      </c>
      <c r="E22" s="276">
        <f>(E21*100%/G21)</f>
        <v>0.48648648648648651</v>
      </c>
      <c r="F22" s="276">
        <f>(F21*100%/G21)</f>
        <v>0.51351351351351349</v>
      </c>
      <c r="G22" s="277">
        <f>Tabla8[[#This Row],[JUZGADO IV]]+Tabla8[[#This Row],[JUZGADO III]]+Tabla8[[#This Row],[COLEGIADO]]+Tabla8[[#This Row],[ASUNTOS INTERNOS]]</f>
        <v>1</v>
      </c>
      <c r="H22" s="268"/>
      <c r="I22" s="268"/>
    </row>
    <row r="23" spans="2:28" ht="13.5" thickBot="1">
      <c r="B23" s="259"/>
    </row>
    <row r="24" spans="2:28" ht="22.5" customHeight="1" thickBot="1">
      <c r="B24" s="385" t="s">
        <v>191</v>
      </c>
      <c r="C24" s="386"/>
      <c r="D24" s="386"/>
      <c r="E24" s="386"/>
      <c r="F24" s="386"/>
      <c r="G24" s="387"/>
      <c r="H24" s="121"/>
      <c r="I24" s="121"/>
    </row>
    <row r="25" spans="2:28" ht="13.5" thickBot="1">
      <c r="C25" s="244"/>
      <c r="D25" s="244"/>
      <c r="E25" s="244"/>
      <c r="F25" s="244"/>
    </row>
    <row r="26" spans="2:28" ht="32.25" customHeight="1" thickBot="1">
      <c r="B26" s="285" t="s">
        <v>20</v>
      </c>
      <c r="C26" s="286" t="s">
        <v>192</v>
      </c>
      <c r="D26" s="287" t="s">
        <v>200</v>
      </c>
      <c r="E26" s="287" t="s">
        <v>194</v>
      </c>
      <c r="F26" s="288" t="s">
        <v>195</v>
      </c>
      <c r="G26" s="289" t="s">
        <v>5</v>
      </c>
      <c r="H26" s="273"/>
      <c r="I26" s="273"/>
    </row>
    <row r="27" spans="2:28" ht="0.75" customHeight="1" thickBot="1">
      <c r="B27" s="290"/>
      <c r="C27" s="271">
        <v>0</v>
      </c>
      <c r="D27" s="271"/>
      <c r="E27" s="271"/>
      <c r="F27" s="271"/>
      <c r="G27" s="291">
        <f>Tabla9[[#This Row],[JUZGADO IV]]+Tabla9[[#This Row],[JUZGADO III]]+Tabla9[[#This Row],[JUZGADO I]]+Tabla9[[#This Row],[ASUNTOS INTERNOS]]</f>
        <v>0</v>
      </c>
    </row>
    <row r="28" spans="2:28" ht="24" customHeight="1">
      <c r="B28" s="292" t="s">
        <v>196</v>
      </c>
      <c r="C28" s="293"/>
      <c r="D28" s="293"/>
      <c r="E28" s="293">
        <v>18</v>
      </c>
      <c r="F28" s="293">
        <v>19</v>
      </c>
      <c r="G28" s="294">
        <f>Tabla9[[#This Row],[JUZGADO IV]]+Tabla9[[#This Row],[JUZGADO III]]+Tabla9[[#This Row],[JUZGADO I]]+Tabla9[[#This Row],[ASUNTOS INTERNOS]]</f>
        <v>37</v>
      </c>
      <c r="H28" s="268"/>
      <c r="I28" s="268"/>
    </row>
    <row r="29" spans="2:28" ht="24" customHeight="1">
      <c r="B29" s="295" t="s">
        <v>198</v>
      </c>
      <c r="C29" s="296">
        <v>0</v>
      </c>
      <c r="D29" s="296">
        <f>D28*100%/G28</f>
        <v>0</v>
      </c>
      <c r="E29" s="296">
        <f>E28*100%/G28</f>
        <v>0.48648648648648651</v>
      </c>
      <c r="F29" s="296">
        <f>F28*100%/G28</f>
        <v>0.51351351351351349</v>
      </c>
      <c r="G29" s="297">
        <f>Tabla9[[#This Row],[JUZGADO IV]]+Tabla9[[#This Row],[JUZGADO III]]+Tabla9[[#This Row],[JUZGADO I]]+Tabla9[[#This Row],[ASUNTOS INTERNOS]]</f>
        <v>1</v>
      </c>
      <c r="H29" s="268"/>
      <c r="I29" s="268"/>
    </row>
    <row r="30" spans="2:28" ht="24" customHeight="1">
      <c r="B30" s="298" t="s">
        <v>197</v>
      </c>
      <c r="C30" s="299"/>
      <c r="D30" s="299"/>
      <c r="E30" s="299">
        <v>0</v>
      </c>
      <c r="F30" s="299">
        <v>0</v>
      </c>
      <c r="G30" s="300">
        <f>Tabla9[[#This Row],[JUZGADO IV]]+Tabla9[[#This Row],[JUZGADO III]]+Tabla9[[#This Row],[JUZGADO I]]+Tabla9[[#This Row],[ASUNTOS INTERNOS]]</f>
        <v>0</v>
      </c>
      <c r="H30" s="268"/>
      <c r="I30" s="268"/>
    </row>
    <row r="31" spans="2:28" ht="24" customHeight="1">
      <c r="B31" s="295" t="s">
        <v>198</v>
      </c>
      <c r="C31" s="296">
        <v>0</v>
      </c>
      <c r="D31" s="296" t="e">
        <f>D30*100%/G30</f>
        <v>#DIV/0!</v>
      </c>
      <c r="E31" s="296">
        <v>0</v>
      </c>
      <c r="F31" s="296">
        <v>0</v>
      </c>
      <c r="G31" s="297">
        <v>0</v>
      </c>
      <c r="H31" s="268"/>
      <c r="I31" s="268"/>
    </row>
    <row r="32" spans="2:28" ht="24" customHeight="1">
      <c r="B32" s="298" t="s">
        <v>185</v>
      </c>
      <c r="C32" s="299"/>
      <c r="D32" s="299"/>
      <c r="E32" s="299">
        <v>20</v>
      </c>
      <c r="F32" s="299">
        <v>15</v>
      </c>
      <c r="G32" s="300">
        <f>Tabla9[[#This Row],[JUZGADO IV]]+Tabla9[[#This Row],[JUZGADO III]]+Tabla9[[#This Row],[JUZGADO I]]+Tabla9[[#This Row],[ASUNTOS INTERNOS]]</f>
        <v>35</v>
      </c>
      <c r="H32" s="268"/>
      <c r="I32" s="268"/>
    </row>
    <row r="33" spans="2:9" ht="24" customHeight="1" thickBot="1">
      <c r="B33" s="301" t="s">
        <v>198</v>
      </c>
      <c r="C33" s="302">
        <v>0</v>
      </c>
      <c r="D33" s="302">
        <f>D32*100%/G32</f>
        <v>0</v>
      </c>
      <c r="E33" s="302">
        <f>E32*100%/G32</f>
        <v>0.5714285714285714</v>
      </c>
      <c r="F33" s="302">
        <f>F32*100%/G32</f>
        <v>0.42857142857142855</v>
      </c>
      <c r="G33" s="303">
        <f>Tabla9[[#This Row],[JUZGADO IV]]+Tabla9[[#This Row],[JUZGADO III]]+Tabla9[[#This Row],[JUZGADO I]]+Tabla9[[#This Row],[ASUNTOS INTERNOS]]</f>
        <v>1</v>
      </c>
      <c r="H33" s="268"/>
      <c r="I33" s="268"/>
    </row>
    <row r="34" spans="2:9" ht="20.100000000000001" customHeight="1" thickBot="1">
      <c r="B34" s="304"/>
      <c r="C34" s="304"/>
      <c r="D34" s="304"/>
      <c r="E34" s="304"/>
      <c r="F34" s="304"/>
      <c r="G34" s="305"/>
    </row>
    <row r="35" spans="2:9" ht="24" customHeight="1" thickBot="1">
      <c r="B35" s="306" t="s">
        <v>201</v>
      </c>
      <c r="C35" s="307">
        <f>C28+C30+C32</f>
        <v>0</v>
      </c>
      <c r="D35" s="307">
        <f t="shared" ref="D35:F35" si="1">D28+D30+D32</f>
        <v>0</v>
      </c>
      <c r="E35" s="307">
        <f t="shared" si="1"/>
        <v>38</v>
      </c>
      <c r="F35" s="307">
        <f t="shared" si="1"/>
        <v>34</v>
      </c>
      <c r="G35" s="308">
        <f>Tabla9[[#This Row],[JUZGADO IV]]+Tabla9[[#This Row],[JUZGADO III]]+Tabla9[[#This Row],[JUZGADO I]]+Tabla9[[#This Row],[ASUNTOS INTERNOS]]</f>
        <v>72</v>
      </c>
      <c r="H35" s="268"/>
      <c r="I35" s="268"/>
    </row>
    <row r="36" spans="2:9" ht="24" customHeight="1" thickBot="1">
      <c r="B36" s="278" t="s">
        <v>198</v>
      </c>
      <c r="C36" s="279">
        <f>C35*100%/G35</f>
        <v>0</v>
      </c>
      <c r="D36" s="279">
        <f>D35*100%/G35</f>
        <v>0</v>
      </c>
      <c r="E36" s="279">
        <f>E35*100%/G35</f>
        <v>0.52777777777777779</v>
      </c>
      <c r="F36" s="279">
        <f>F35*100%/G35</f>
        <v>0.47222222222222221</v>
      </c>
      <c r="G36" s="280">
        <f>Tabla9[[#This Row],[JUZGADO IV]]+Tabla9[[#This Row],[JUZGADO III]]+Tabla9[[#This Row],[JUZGADO I]]+Tabla9[[#This Row],[ASUNTOS INTERNOS]]</f>
        <v>1</v>
      </c>
      <c r="H36" s="268"/>
      <c r="I36" s="268"/>
    </row>
    <row r="37" spans="2:9" ht="7.5" customHeight="1"/>
    <row r="38" spans="2:9" hidden="1"/>
    <row r="43" spans="2:9" s="282" customFormat="1">
      <c r="B43" s="281"/>
      <c r="C43" s="281"/>
      <c r="D43" s="281"/>
      <c r="H43" s="283"/>
      <c r="I43" s="283"/>
    </row>
    <row r="44" spans="2:9" s="282" customFormat="1">
      <c r="B44" s="281"/>
      <c r="C44" s="377" t="s">
        <v>202</v>
      </c>
      <c r="D44" s="377"/>
      <c r="E44" s="377"/>
      <c r="H44" s="283"/>
      <c r="I44" s="283"/>
    </row>
    <row r="45" spans="2:9" s="282" customFormat="1">
      <c r="B45" s="281"/>
      <c r="C45" s="281" t="s">
        <v>190</v>
      </c>
      <c r="D45" s="281" t="s">
        <v>203</v>
      </c>
      <c r="E45" s="284"/>
      <c r="H45" s="283"/>
      <c r="I45" s="283"/>
    </row>
    <row r="46" spans="2:9" s="282" customFormat="1">
      <c r="B46" s="281" t="s">
        <v>196</v>
      </c>
      <c r="C46" s="281">
        <f>G14</f>
        <v>22</v>
      </c>
      <c r="D46" s="281">
        <f>G28</f>
        <v>37</v>
      </c>
      <c r="E46" s="282">
        <f>G28</f>
        <v>37</v>
      </c>
      <c r="H46" s="283"/>
      <c r="I46" s="283"/>
    </row>
    <row r="47" spans="2:9" s="282" customFormat="1">
      <c r="B47" s="281" t="s">
        <v>183</v>
      </c>
      <c r="C47" s="281">
        <f>G16</f>
        <v>0</v>
      </c>
      <c r="D47" s="281">
        <f>G30</f>
        <v>0</v>
      </c>
      <c r="E47" s="282">
        <f>G30</f>
        <v>0</v>
      </c>
      <c r="H47" s="283"/>
      <c r="I47" s="283"/>
    </row>
    <row r="48" spans="2:9" s="282" customFormat="1">
      <c r="B48" s="281" t="s">
        <v>185</v>
      </c>
      <c r="C48" s="281">
        <f>G18</f>
        <v>15</v>
      </c>
      <c r="D48" s="281">
        <f>G32</f>
        <v>35</v>
      </c>
      <c r="E48" s="282">
        <f>G32</f>
        <v>35</v>
      </c>
      <c r="H48" s="283"/>
      <c r="I48" s="283"/>
    </row>
    <row r="49" spans="2:9" s="282" customFormat="1">
      <c r="B49" s="281"/>
      <c r="C49" s="281"/>
      <c r="D49" s="281"/>
      <c r="H49" s="283"/>
      <c r="I49" s="283"/>
    </row>
    <row r="50" spans="2:9" s="282" customFormat="1">
      <c r="B50" s="281"/>
      <c r="C50" s="281"/>
      <c r="D50" s="281"/>
      <c r="H50" s="283"/>
      <c r="I50" s="283"/>
    </row>
    <row r="51" spans="2:9" s="282" customFormat="1">
      <c r="B51" s="281"/>
      <c r="C51" s="377" t="s">
        <v>204</v>
      </c>
      <c r="D51" s="377"/>
      <c r="E51" s="377"/>
      <c r="H51" s="283"/>
      <c r="I51" s="283"/>
    </row>
    <row r="52" spans="2:9" s="282" customFormat="1">
      <c r="B52" s="281"/>
      <c r="C52" s="281"/>
      <c r="D52" s="281"/>
      <c r="H52" s="283"/>
      <c r="I52" s="283"/>
    </row>
    <row r="53" spans="2:9" s="282" customFormat="1">
      <c r="B53" s="281"/>
      <c r="C53" s="281"/>
      <c r="D53" s="281"/>
      <c r="H53" s="283"/>
      <c r="I53" s="283"/>
    </row>
    <row r="54" spans="2:9" s="282" customFormat="1">
      <c r="B54" s="281"/>
      <c r="C54" s="281"/>
      <c r="D54" s="281"/>
      <c r="H54" s="283"/>
      <c r="I54" s="283"/>
    </row>
    <row r="55" spans="2:9" s="282" customFormat="1">
      <c r="B55" s="281"/>
      <c r="C55" s="281"/>
      <c r="D55" s="281"/>
      <c r="H55" s="283"/>
      <c r="I55" s="283"/>
    </row>
    <row r="56" spans="2:9" s="282" customFormat="1">
      <c r="B56" s="281"/>
      <c r="C56" s="281"/>
      <c r="D56" s="281"/>
      <c r="H56" s="283"/>
      <c r="I56" s="283"/>
    </row>
    <row r="57" spans="2:9" s="282" customFormat="1">
      <c r="B57" s="281"/>
      <c r="C57" s="281"/>
      <c r="D57" s="281"/>
      <c r="H57" s="283"/>
      <c r="I57" s="283"/>
    </row>
    <row r="58" spans="2:9" s="282" customFormat="1">
      <c r="H58" s="283"/>
      <c r="I58" s="283"/>
    </row>
    <row r="59" spans="2:9" s="282" customFormat="1">
      <c r="H59" s="283"/>
      <c r="I59" s="283"/>
    </row>
    <row r="60" spans="2:9" s="282" customFormat="1">
      <c r="H60" s="283"/>
      <c r="I60" s="283"/>
    </row>
    <row r="61" spans="2:9" s="282" customFormat="1">
      <c r="H61" s="283"/>
      <c r="I61" s="283"/>
    </row>
  </sheetData>
  <mergeCells count="7">
    <mergeCell ref="C51:E51"/>
    <mergeCell ref="X6:AB7"/>
    <mergeCell ref="B7:G7"/>
    <mergeCell ref="B8:G8"/>
    <mergeCell ref="B11:G11"/>
    <mergeCell ref="B24:G24"/>
    <mergeCell ref="C44:E44"/>
  </mergeCells>
  <pageMargins left="0.85" right="0.31" top="0.36" bottom="0.35" header="0.3" footer="0.3"/>
  <pageSetup orientation="portrait" horizontalDpi="360" verticalDpi="360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G31"/>
  <sheetViews>
    <sheetView showGridLines="0" tabSelected="1" workbookViewId="0">
      <selection activeCell="L12" sqref="K12:L12"/>
    </sheetView>
  </sheetViews>
  <sheetFormatPr baseColWidth="10" defaultRowHeight="12.75"/>
  <cols>
    <col min="1" max="1" width="6.42578125" customWidth="1"/>
    <col min="2" max="2" width="63.42578125" bestFit="1" customWidth="1"/>
    <col min="3" max="3" width="14.28515625" customWidth="1"/>
    <col min="4" max="4" width="12.85546875" customWidth="1"/>
  </cols>
  <sheetData>
    <row r="8" spans="1:7" ht="36.75" customHeight="1">
      <c r="A8" s="388" t="s">
        <v>110</v>
      </c>
      <c r="B8" s="388"/>
      <c r="C8" s="388"/>
      <c r="D8" s="114"/>
      <c r="E8" s="114"/>
      <c r="F8" s="114"/>
      <c r="G8" s="114"/>
    </row>
    <row r="9" spans="1:7" ht="13.5" thickBot="1"/>
    <row r="10" spans="1:7" ht="31.5" customHeight="1" thickBot="1">
      <c r="B10" s="389" t="s">
        <v>147</v>
      </c>
      <c r="C10" s="390"/>
    </row>
    <row r="11" spans="1:7" ht="15.75" thickBot="1">
      <c r="B11" s="171" t="s">
        <v>97</v>
      </c>
      <c r="C11" s="175" t="s">
        <v>98</v>
      </c>
    </row>
    <row r="12" spans="1:7" ht="15.75" thickBot="1">
      <c r="B12" s="173" t="s">
        <v>139</v>
      </c>
      <c r="C12" s="174"/>
    </row>
    <row r="13" spans="1:7" ht="15">
      <c r="B13" s="172" t="s">
        <v>167</v>
      </c>
      <c r="C13" s="117">
        <v>3</v>
      </c>
    </row>
    <row r="14" spans="1:7" ht="15">
      <c r="B14" s="118" t="s">
        <v>168</v>
      </c>
      <c r="C14" s="119">
        <v>2</v>
      </c>
    </row>
    <row r="15" spans="1:7" ht="15">
      <c r="B15" s="116" t="s">
        <v>169</v>
      </c>
      <c r="C15" s="115">
        <v>2</v>
      </c>
    </row>
    <row r="16" spans="1:7" ht="15">
      <c r="B16" s="116" t="s">
        <v>170</v>
      </c>
      <c r="C16" s="115">
        <v>2</v>
      </c>
    </row>
    <row r="17" spans="2:3" ht="15">
      <c r="B17" s="116" t="s">
        <v>171</v>
      </c>
      <c r="C17" s="115">
        <v>2</v>
      </c>
    </row>
    <row r="18" spans="2:3" ht="15">
      <c r="B18" s="116"/>
      <c r="C18" s="115"/>
    </row>
    <row r="19" spans="2:3" ht="15.75" thickBot="1">
      <c r="B19" s="116"/>
      <c r="C19" s="115"/>
    </row>
    <row r="20" spans="2:3" ht="15.75" thickBot="1">
      <c r="B20" s="173" t="s">
        <v>140</v>
      </c>
      <c r="C20" s="174"/>
    </row>
    <row r="21" spans="2:3" ht="15">
      <c r="B21" s="246" t="s">
        <v>172</v>
      </c>
      <c r="C21" s="247">
        <v>2</v>
      </c>
    </row>
    <row r="22" spans="2:3" ht="15">
      <c r="B22" s="246" t="s">
        <v>173</v>
      </c>
      <c r="C22" s="247">
        <v>2</v>
      </c>
    </row>
    <row r="23" spans="2:3" ht="15">
      <c r="B23" s="246" t="s">
        <v>174</v>
      </c>
      <c r="C23" s="247">
        <v>2</v>
      </c>
    </row>
    <row r="24" spans="2:3" ht="15">
      <c r="B24" s="116" t="s">
        <v>175</v>
      </c>
      <c r="C24" s="115">
        <v>2</v>
      </c>
    </row>
    <row r="25" spans="2:3" ht="15">
      <c r="B25" s="116" t="s">
        <v>176</v>
      </c>
      <c r="C25" s="115">
        <v>2</v>
      </c>
    </row>
    <row r="26" spans="2:3" ht="15">
      <c r="B26" s="246"/>
      <c r="C26" s="247"/>
    </row>
    <row r="27" spans="2:3" ht="15">
      <c r="B27" s="246" t="s">
        <v>177</v>
      </c>
      <c r="C27" s="247">
        <v>8</v>
      </c>
    </row>
    <row r="28" spans="2:3" ht="15">
      <c r="B28" s="246" t="s">
        <v>178</v>
      </c>
      <c r="C28" s="247">
        <v>3</v>
      </c>
    </row>
    <row r="29" spans="2:3" ht="15">
      <c r="B29" s="246" t="s">
        <v>179</v>
      </c>
      <c r="C29" s="247">
        <v>20</v>
      </c>
    </row>
    <row r="30" spans="2:3" ht="15">
      <c r="B30" s="116"/>
      <c r="C30" s="115"/>
    </row>
    <row r="31" spans="2:3" ht="15">
      <c r="B31" s="118"/>
      <c r="C31" s="119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8" zoomScale="75" zoomScaleNormal="50" zoomScaleSheetLayoutView="75" zoomScalePageLayoutView="75" workbookViewId="0">
      <selection activeCell="L12" sqref="K12:L12"/>
    </sheetView>
  </sheetViews>
  <sheetFormatPr baseColWidth="10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334" t="s">
        <v>153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113"/>
      <c r="Q9" s="113"/>
    </row>
    <row r="12" spans="2:17">
      <c r="B12" s="8"/>
    </row>
    <row r="13" spans="2:17" ht="11.1" customHeight="1" thickBot="1">
      <c r="B13" s="4"/>
      <c r="C13" s="4"/>
      <c r="D13" s="4"/>
    </row>
    <row r="14" spans="2:17" ht="36" customHeight="1">
      <c r="B14" s="7" t="s">
        <v>12</v>
      </c>
      <c r="C14" s="123" t="s">
        <v>151</v>
      </c>
      <c r="D14" s="123" t="s">
        <v>148</v>
      </c>
    </row>
    <row r="15" spans="2:17" ht="30.95" customHeight="1">
      <c r="B15" s="209" t="s">
        <v>10</v>
      </c>
      <c r="C15" s="250">
        <v>5</v>
      </c>
      <c r="D15" s="210">
        <v>6</v>
      </c>
    </row>
    <row r="16" spans="2:17" ht="30.95" customHeight="1">
      <c r="B16" s="209" t="s">
        <v>107</v>
      </c>
      <c r="C16" s="250">
        <v>1</v>
      </c>
      <c r="D16" s="210">
        <v>1</v>
      </c>
    </row>
    <row r="17" spans="2:4" ht="30.95" customHeight="1">
      <c r="B17" s="209" t="s">
        <v>11</v>
      </c>
      <c r="C17" s="250">
        <v>28</v>
      </c>
      <c r="D17" s="210">
        <v>24</v>
      </c>
    </row>
    <row r="18" spans="2:4" ht="30.95" customHeight="1">
      <c r="B18" s="209" t="s">
        <v>142</v>
      </c>
      <c r="C18" s="211">
        <v>43</v>
      </c>
      <c r="D18" s="211">
        <v>59</v>
      </c>
    </row>
    <row r="19" spans="2:4" ht="30.95" customHeight="1">
      <c r="B19" s="209" t="s">
        <v>9</v>
      </c>
      <c r="C19" s="211">
        <v>77</v>
      </c>
      <c r="D19" s="211">
        <v>59</v>
      </c>
    </row>
    <row r="20" spans="2:4" ht="30.95" customHeight="1">
      <c r="B20" s="209" t="s">
        <v>102</v>
      </c>
      <c r="C20" s="211">
        <v>235</v>
      </c>
      <c r="D20" s="211">
        <v>201</v>
      </c>
    </row>
    <row r="21" spans="2:4" ht="12.75" customHeight="1">
      <c r="B21" s="212"/>
      <c r="C21" s="251"/>
      <c r="D21" s="213"/>
    </row>
    <row r="22" spans="2:4" ht="30.95" customHeight="1" thickBot="1">
      <c r="B22" s="214" t="s">
        <v>5</v>
      </c>
      <c r="C22" s="215">
        <f>SUM(C15:C21)</f>
        <v>389</v>
      </c>
      <c r="D22" s="215">
        <f>SUM(D15:D21)</f>
        <v>350</v>
      </c>
    </row>
    <row r="23" spans="2:4" ht="11.1" customHeight="1"/>
    <row r="24" spans="2:4" ht="11.1" customHeight="1"/>
    <row r="27" spans="2:4" ht="12.75" customHeight="1">
      <c r="B27" s="6"/>
    </row>
    <row r="28" spans="2:4" hidden="1"/>
    <row r="29" spans="2:4" ht="15.75" thickBot="1"/>
    <row r="30" spans="2:4" ht="15.75">
      <c r="B30" s="165" t="s">
        <v>131</v>
      </c>
      <c r="C30" s="166">
        <v>84</v>
      </c>
    </row>
    <row r="31" spans="2:4" ht="15.75">
      <c r="B31" s="167" t="s">
        <v>132</v>
      </c>
      <c r="C31" s="168">
        <v>75</v>
      </c>
    </row>
    <row r="32" spans="2:4" ht="23.25" customHeight="1">
      <c r="B32" s="167" t="s">
        <v>144</v>
      </c>
      <c r="C32" s="168">
        <v>4</v>
      </c>
    </row>
    <row r="33" spans="2:3" ht="21" customHeight="1">
      <c r="B33" s="167" t="s">
        <v>135</v>
      </c>
      <c r="C33" s="168">
        <v>31</v>
      </c>
    </row>
    <row r="34" spans="2:3" ht="23.25" customHeight="1">
      <c r="B34" s="167" t="s">
        <v>133</v>
      </c>
      <c r="C34" s="168">
        <v>12</v>
      </c>
    </row>
    <row r="35" spans="2:3" ht="21" customHeight="1">
      <c r="B35" s="167" t="s">
        <v>143</v>
      </c>
      <c r="C35" s="168">
        <v>3</v>
      </c>
    </row>
    <row r="36" spans="2:3" ht="15.75">
      <c r="B36" s="167" t="s">
        <v>137</v>
      </c>
      <c r="C36" s="168">
        <v>3</v>
      </c>
    </row>
    <row r="37" spans="2:3" ht="15.75">
      <c r="B37" s="167" t="s">
        <v>136</v>
      </c>
      <c r="C37" s="168">
        <v>10</v>
      </c>
    </row>
    <row r="38" spans="2:3" ht="15.75">
      <c r="B38" s="167" t="s">
        <v>138</v>
      </c>
      <c r="C38" s="168">
        <v>13</v>
      </c>
    </row>
    <row r="39" spans="2:3" ht="16.5" thickBot="1">
      <c r="B39" s="169" t="s">
        <v>146</v>
      </c>
      <c r="C39" s="170">
        <v>0</v>
      </c>
    </row>
    <row r="40" spans="2:3" ht="16.5" thickBot="1">
      <c r="B40" s="5"/>
      <c r="C40" s="207">
        <f>SUM(C29:C39)</f>
        <v>235</v>
      </c>
    </row>
    <row r="41" spans="2:3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topLeftCell="A7" zoomScale="75" zoomScaleNormal="50" zoomScaleSheetLayoutView="75" zoomScalePageLayoutView="75" workbookViewId="0">
      <selection activeCell="L12" sqref="K12:L12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>
      <c r="F1" s="208"/>
    </row>
    <row r="9" spans="2:14" ht="32.25" customHeight="1">
      <c r="B9" s="334" t="s">
        <v>103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</row>
    <row r="13" spans="2:14" ht="15.75" thickBot="1">
      <c r="B13" s="9" t="s">
        <v>8</v>
      </c>
      <c r="C13" s="5"/>
      <c r="D13" s="5"/>
    </row>
    <row r="14" spans="2:14" ht="36" customHeight="1">
      <c r="B14" s="11" t="s">
        <v>0</v>
      </c>
      <c r="C14" s="123" t="s">
        <v>151</v>
      </c>
      <c r="D14" s="123" t="s">
        <v>148</v>
      </c>
    </row>
    <row r="15" spans="2:14" ht="30.95" customHeight="1">
      <c r="B15" s="216" t="s">
        <v>13</v>
      </c>
      <c r="C15" s="210">
        <v>31</v>
      </c>
      <c r="D15" s="210">
        <v>25</v>
      </c>
    </row>
    <row r="16" spans="2:14" ht="30.95" customHeight="1">
      <c r="B16" s="216" t="s">
        <v>14</v>
      </c>
      <c r="C16" s="210">
        <v>37</v>
      </c>
      <c r="D16" s="210">
        <v>24</v>
      </c>
    </row>
    <row r="17" spans="2:4" ht="30.95" customHeight="1">
      <c r="B17" s="216" t="s">
        <v>15</v>
      </c>
      <c r="C17" s="210">
        <v>0</v>
      </c>
      <c r="D17" s="210">
        <v>1</v>
      </c>
    </row>
    <row r="18" spans="2:4" ht="13.5" customHeight="1">
      <c r="B18" s="217"/>
      <c r="C18" s="218"/>
      <c r="D18" s="218"/>
    </row>
    <row r="19" spans="2:4" ht="30.95" customHeight="1">
      <c r="B19" s="219" t="s">
        <v>5</v>
      </c>
      <c r="C19" s="220">
        <f>C15+C16</f>
        <v>68</v>
      </c>
      <c r="D19" s="220">
        <f>D15+D16</f>
        <v>49</v>
      </c>
    </row>
    <row r="20" spans="2:4">
      <c r="B20" s="221"/>
      <c r="C20" s="221"/>
      <c r="D20" s="221"/>
    </row>
    <row r="23" spans="2:4" ht="15.75">
      <c r="B23" s="94"/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zoomScale="75" zoomScaleNormal="50" zoomScaleSheetLayoutView="75" zoomScalePageLayoutView="75" workbookViewId="0">
      <selection activeCell="L12" sqref="K12:L12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>
      <c r="B9" s="335" t="s">
        <v>104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129"/>
    </row>
    <row r="13" spans="2:15" ht="15.75" thickBot="1">
      <c r="B13" s="9" t="s">
        <v>8</v>
      </c>
      <c r="C13" s="5"/>
      <c r="D13" s="5"/>
    </row>
    <row r="14" spans="2:15" ht="36" customHeight="1">
      <c r="B14" s="222" t="s">
        <v>0</v>
      </c>
      <c r="C14" s="223" t="s">
        <v>151</v>
      </c>
      <c r="D14" s="223" t="s">
        <v>148</v>
      </c>
    </row>
    <row r="15" spans="2:15" ht="30.95" customHeight="1">
      <c r="B15" s="216" t="s">
        <v>13</v>
      </c>
      <c r="C15" s="210">
        <v>9</v>
      </c>
      <c r="D15" s="210">
        <v>6</v>
      </c>
    </row>
    <row r="16" spans="2:15" ht="30.95" customHeight="1">
      <c r="B16" s="216" t="s">
        <v>14</v>
      </c>
      <c r="C16" s="210">
        <v>6</v>
      </c>
      <c r="D16" s="210">
        <v>2</v>
      </c>
    </row>
    <row r="17" spans="2:4" ht="30.95" customHeight="1">
      <c r="B17" s="216" t="s">
        <v>15</v>
      </c>
      <c r="C17" s="210">
        <v>0</v>
      </c>
      <c r="D17" s="210">
        <v>0</v>
      </c>
    </row>
    <row r="18" spans="2:4" ht="13.5" customHeight="1">
      <c r="B18" s="217"/>
      <c r="C18" s="218"/>
      <c r="D18" s="218"/>
    </row>
    <row r="19" spans="2:4" ht="30.95" customHeight="1">
      <c r="B19" s="219" t="s">
        <v>5</v>
      </c>
      <c r="C19" s="224">
        <f>C15+C16</f>
        <v>15</v>
      </c>
      <c r="D19" s="224">
        <f>D15+D16</f>
        <v>8</v>
      </c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zoomScaleNormal="50" zoomScaleSheetLayoutView="75" workbookViewId="0">
      <selection activeCell="L12" sqref="K12:L12"/>
    </sheetView>
  </sheetViews>
  <sheetFormatPr baseColWidth="10" defaultRowHeight="12.75"/>
  <cols>
    <col min="1" max="1" width="32.28515625" style="19" customWidth="1"/>
    <col min="2" max="4" width="19.7109375" style="19" customWidth="1"/>
    <col min="5" max="5" width="23.7109375" style="19" customWidth="1"/>
    <col min="6" max="6" width="21.5703125" style="19" customWidth="1"/>
    <col min="7" max="256" width="11.42578125" style="19"/>
    <col min="257" max="257" width="38.42578125" style="19" customWidth="1"/>
    <col min="258" max="262" width="19.7109375" style="19" customWidth="1"/>
    <col min="263" max="512" width="11.42578125" style="19"/>
    <col min="513" max="513" width="38.42578125" style="19" customWidth="1"/>
    <col min="514" max="518" width="19.7109375" style="19" customWidth="1"/>
    <col min="519" max="768" width="11.42578125" style="19"/>
    <col min="769" max="769" width="38.42578125" style="19" customWidth="1"/>
    <col min="770" max="774" width="19.7109375" style="19" customWidth="1"/>
    <col min="775" max="1024" width="11.42578125" style="19"/>
    <col min="1025" max="1025" width="38.42578125" style="19" customWidth="1"/>
    <col min="1026" max="1030" width="19.7109375" style="19" customWidth="1"/>
    <col min="1031" max="1280" width="11.42578125" style="19"/>
    <col min="1281" max="1281" width="38.42578125" style="19" customWidth="1"/>
    <col min="1282" max="1286" width="19.7109375" style="19" customWidth="1"/>
    <col min="1287" max="1536" width="11.42578125" style="19"/>
    <col min="1537" max="1537" width="38.42578125" style="19" customWidth="1"/>
    <col min="1538" max="1542" width="19.7109375" style="19" customWidth="1"/>
    <col min="1543" max="1792" width="11.42578125" style="19"/>
    <col min="1793" max="1793" width="38.42578125" style="19" customWidth="1"/>
    <col min="1794" max="1798" width="19.7109375" style="19" customWidth="1"/>
    <col min="1799" max="2048" width="11.42578125" style="19"/>
    <col min="2049" max="2049" width="38.42578125" style="19" customWidth="1"/>
    <col min="2050" max="2054" width="19.7109375" style="19" customWidth="1"/>
    <col min="2055" max="2304" width="11.42578125" style="19"/>
    <col min="2305" max="2305" width="38.42578125" style="19" customWidth="1"/>
    <col min="2306" max="2310" width="19.7109375" style="19" customWidth="1"/>
    <col min="2311" max="2560" width="11.42578125" style="19"/>
    <col min="2561" max="2561" width="38.42578125" style="19" customWidth="1"/>
    <col min="2562" max="2566" width="19.7109375" style="19" customWidth="1"/>
    <col min="2567" max="2816" width="11.42578125" style="19"/>
    <col min="2817" max="2817" width="38.42578125" style="19" customWidth="1"/>
    <col min="2818" max="2822" width="19.7109375" style="19" customWidth="1"/>
    <col min="2823" max="3072" width="11.42578125" style="19"/>
    <col min="3073" max="3073" width="38.42578125" style="19" customWidth="1"/>
    <col min="3074" max="3078" width="19.7109375" style="19" customWidth="1"/>
    <col min="3079" max="3328" width="11.42578125" style="19"/>
    <col min="3329" max="3329" width="38.42578125" style="19" customWidth="1"/>
    <col min="3330" max="3334" width="19.7109375" style="19" customWidth="1"/>
    <col min="3335" max="3584" width="11.42578125" style="19"/>
    <col min="3585" max="3585" width="38.42578125" style="19" customWidth="1"/>
    <col min="3586" max="3590" width="19.7109375" style="19" customWidth="1"/>
    <col min="3591" max="3840" width="11.42578125" style="19"/>
    <col min="3841" max="3841" width="38.42578125" style="19" customWidth="1"/>
    <col min="3842" max="3846" width="19.7109375" style="19" customWidth="1"/>
    <col min="3847" max="4096" width="11.42578125" style="19"/>
    <col min="4097" max="4097" width="38.42578125" style="19" customWidth="1"/>
    <col min="4098" max="4102" width="19.7109375" style="19" customWidth="1"/>
    <col min="4103" max="4352" width="11.42578125" style="19"/>
    <col min="4353" max="4353" width="38.42578125" style="19" customWidth="1"/>
    <col min="4354" max="4358" width="19.7109375" style="19" customWidth="1"/>
    <col min="4359" max="4608" width="11.42578125" style="19"/>
    <col min="4609" max="4609" width="38.42578125" style="19" customWidth="1"/>
    <col min="4610" max="4614" width="19.7109375" style="19" customWidth="1"/>
    <col min="4615" max="4864" width="11.42578125" style="19"/>
    <col min="4865" max="4865" width="38.42578125" style="19" customWidth="1"/>
    <col min="4866" max="4870" width="19.7109375" style="19" customWidth="1"/>
    <col min="4871" max="5120" width="11.42578125" style="19"/>
    <col min="5121" max="5121" width="38.42578125" style="19" customWidth="1"/>
    <col min="5122" max="5126" width="19.7109375" style="19" customWidth="1"/>
    <col min="5127" max="5376" width="11.42578125" style="19"/>
    <col min="5377" max="5377" width="38.42578125" style="19" customWidth="1"/>
    <col min="5378" max="5382" width="19.7109375" style="19" customWidth="1"/>
    <col min="5383" max="5632" width="11.42578125" style="19"/>
    <col min="5633" max="5633" width="38.42578125" style="19" customWidth="1"/>
    <col min="5634" max="5638" width="19.7109375" style="19" customWidth="1"/>
    <col min="5639" max="5888" width="11.42578125" style="19"/>
    <col min="5889" max="5889" width="38.42578125" style="19" customWidth="1"/>
    <col min="5890" max="5894" width="19.7109375" style="19" customWidth="1"/>
    <col min="5895" max="6144" width="11.42578125" style="19"/>
    <col min="6145" max="6145" width="38.42578125" style="19" customWidth="1"/>
    <col min="6146" max="6150" width="19.7109375" style="19" customWidth="1"/>
    <col min="6151" max="6400" width="11.42578125" style="19"/>
    <col min="6401" max="6401" width="38.42578125" style="19" customWidth="1"/>
    <col min="6402" max="6406" width="19.7109375" style="19" customWidth="1"/>
    <col min="6407" max="6656" width="11.42578125" style="19"/>
    <col min="6657" max="6657" width="38.42578125" style="19" customWidth="1"/>
    <col min="6658" max="6662" width="19.7109375" style="19" customWidth="1"/>
    <col min="6663" max="6912" width="11.42578125" style="19"/>
    <col min="6913" max="6913" width="38.42578125" style="19" customWidth="1"/>
    <col min="6914" max="6918" width="19.7109375" style="19" customWidth="1"/>
    <col min="6919" max="7168" width="11.42578125" style="19"/>
    <col min="7169" max="7169" width="38.42578125" style="19" customWidth="1"/>
    <col min="7170" max="7174" width="19.7109375" style="19" customWidth="1"/>
    <col min="7175" max="7424" width="11.42578125" style="19"/>
    <col min="7425" max="7425" width="38.42578125" style="19" customWidth="1"/>
    <col min="7426" max="7430" width="19.7109375" style="19" customWidth="1"/>
    <col min="7431" max="7680" width="11.42578125" style="19"/>
    <col min="7681" max="7681" width="38.42578125" style="19" customWidth="1"/>
    <col min="7682" max="7686" width="19.7109375" style="19" customWidth="1"/>
    <col min="7687" max="7936" width="11.42578125" style="19"/>
    <col min="7937" max="7937" width="38.42578125" style="19" customWidth="1"/>
    <col min="7938" max="7942" width="19.7109375" style="19" customWidth="1"/>
    <col min="7943" max="8192" width="11.42578125" style="19"/>
    <col min="8193" max="8193" width="38.42578125" style="19" customWidth="1"/>
    <col min="8194" max="8198" width="19.7109375" style="19" customWidth="1"/>
    <col min="8199" max="8448" width="11.42578125" style="19"/>
    <col min="8449" max="8449" width="38.42578125" style="19" customWidth="1"/>
    <col min="8450" max="8454" width="19.7109375" style="19" customWidth="1"/>
    <col min="8455" max="8704" width="11.42578125" style="19"/>
    <col min="8705" max="8705" width="38.42578125" style="19" customWidth="1"/>
    <col min="8706" max="8710" width="19.7109375" style="19" customWidth="1"/>
    <col min="8711" max="8960" width="11.42578125" style="19"/>
    <col min="8961" max="8961" width="38.42578125" style="19" customWidth="1"/>
    <col min="8962" max="8966" width="19.7109375" style="19" customWidth="1"/>
    <col min="8967" max="9216" width="11.42578125" style="19"/>
    <col min="9217" max="9217" width="38.42578125" style="19" customWidth="1"/>
    <col min="9218" max="9222" width="19.7109375" style="19" customWidth="1"/>
    <col min="9223" max="9472" width="11.42578125" style="19"/>
    <col min="9473" max="9473" width="38.42578125" style="19" customWidth="1"/>
    <col min="9474" max="9478" width="19.7109375" style="19" customWidth="1"/>
    <col min="9479" max="9728" width="11.42578125" style="19"/>
    <col min="9729" max="9729" width="38.42578125" style="19" customWidth="1"/>
    <col min="9730" max="9734" width="19.7109375" style="19" customWidth="1"/>
    <col min="9735" max="9984" width="11.42578125" style="19"/>
    <col min="9985" max="9985" width="38.42578125" style="19" customWidth="1"/>
    <col min="9986" max="9990" width="19.7109375" style="19" customWidth="1"/>
    <col min="9991" max="10240" width="11.42578125" style="19"/>
    <col min="10241" max="10241" width="38.42578125" style="19" customWidth="1"/>
    <col min="10242" max="10246" width="19.7109375" style="19" customWidth="1"/>
    <col min="10247" max="10496" width="11.42578125" style="19"/>
    <col min="10497" max="10497" width="38.42578125" style="19" customWidth="1"/>
    <col min="10498" max="10502" width="19.7109375" style="19" customWidth="1"/>
    <col min="10503" max="10752" width="11.42578125" style="19"/>
    <col min="10753" max="10753" width="38.42578125" style="19" customWidth="1"/>
    <col min="10754" max="10758" width="19.7109375" style="19" customWidth="1"/>
    <col min="10759" max="11008" width="11.42578125" style="19"/>
    <col min="11009" max="11009" width="38.42578125" style="19" customWidth="1"/>
    <col min="11010" max="11014" width="19.7109375" style="19" customWidth="1"/>
    <col min="11015" max="11264" width="11.42578125" style="19"/>
    <col min="11265" max="11265" width="38.42578125" style="19" customWidth="1"/>
    <col min="11266" max="11270" width="19.7109375" style="19" customWidth="1"/>
    <col min="11271" max="11520" width="11.42578125" style="19"/>
    <col min="11521" max="11521" width="38.42578125" style="19" customWidth="1"/>
    <col min="11522" max="11526" width="19.7109375" style="19" customWidth="1"/>
    <col min="11527" max="11776" width="11.42578125" style="19"/>
    <col min="11777" max="11777" width="38.42578125" style="19" customWidth="1"/>
    <col min="11778" max="11782" width="19.7109375" style="19" customWidth="1"/>
    <col min="11783" max="12032" width="11.42578125" style="19"/>
    <col min="12033" max="12033" width="38.42578125" style="19" customWidth="1"/>
    <col min="12034" max="12038" width="19.7109375" style="19" customWidth="1"/>
    <col min="12039" max="12288" width="11.42578125" style="19"/>
    <col min="12289" max="12289" width="38.42578125" style="19" customWidth="1"/>
    <col min="12290" max="12294" width="19.7109375" style="19" customWidth="1"/>
    <col min="12295" max="12544" width="11.42578125" style="19"/>
    <col min="12545" max="12545" width="38.42578125" style="19" customWidth="1"/>
    <col min="12546" max="12550" width="19.7109375" style="19" customWidth="1"/>
    <col min="12551" max="12800" width="11.42578125" style="19"/>
    <col min="12801" max="12801" width="38.42578125" style="19" customWidth="1"/>
    <col min="12802" max="12806" width="19.7109375" style="19" customWidth="1"/>
    <col min="12807" max="13056" width="11.42578125" style="19"/>
    <col min="13057" max="13057" width="38.42578125" style="19" customWidth="1"/>
    <col min="13058" max="13062" width="19.7109375" style="19" customWidth="1"/>
    <col min="13063" max="13312" width="11.42578125" style="19"/>
    <col min="13313" max="13313" width="38.42578125" style="19" customWidth="1"/>
    <col min="13314" max="13318" width="19.7109375" style="19" customWidth="1"/>
    <col min="13319" max="13568" width="11.42578125" style="19"/>
    <col min="13569" max="13569" width="38.42578125" style="19" customWidth="1"/>
    <col min="13570" max="13574" width="19.7109375" style="19" customWidth="1"/>
    <col min="13575" max="13824" width="11.42578125" style="19"/>
    <col min="13825" max="13825" width="38.42578125" style="19" customWidth="1"/>
    <col min="13826" max="13830" width="19.7109375" style="19" customWidth="1"/>
    <col min="13831" max="14080" width="11.42578125" style="19"/>
    <col min="14081" max="14081" width="38.42578125" style="19" customWidth="1"/>
    <col min="14082" max="14086" width="19.7109375" style="19" customWidth="1"/>
    <col min="14087" max="14336" width="11.42578125" style="19"/>
    <col min="14337" max="14337" width="38.42578125" style="19" customWidth="1"/>
    <col min="14338" max="14342" width="19.7109375" style="19" customWidth="1"/>
    <col min="14343" max="14592" width="11.42578125" style="19"/>
    <col min="14593" max="14593" width="38.42578125" style="19" customWidth="1"/>
    <col min="14594" max="14598" width="19.7109375" style="19" customWidth="1"/>
    <col min="14599" max="14848" width="11.42578125" style="19"/>
    <col min="14849" max="14849" width="38.42578125" style="19" customWidth="1"/>
    <col min="14850" max="14854" width="19.7109375" style="19" customWidth="1"/>
    <col min="14855" max="15104" width="11.42578125" style="19"/>
    <col min="15105" max="15105" width="38.42578125" style="19" customWidth="1"/>
    <col min="15106" max="15110" width="19.7109375" style="19" customWidth="1"/>
    <col min="15111" max="15360" width="11.42578125" style="19"/>
    <col min="15361" max="15361" width="38.42578125" style="19" customWidth="1"/>
    <col min="15362" max="15366" width="19.7109375" style="19" customWidth="1"/>
    <col min="15367" max="15616" width="11.42578125" style="19"/>
    <col min="15617" max="15617" width="38.42578125" style="19" customWidth="1"/>
    <col min="15618" max="15622" width="19.7109375" style="19" customWidth="1"/>
    <col min="15623" max="15872" width="11.42578125" style="19"/>
    <col min="15873" max="15873" width="38.42578125" style="19" customWidth="1"/>
    <col min="15874" max="15878" width="19.7109375" style="19" customWidth="1"/>
    <col min="15879" max="16128" width="11.42578125" style="19"/>
    <col min="16129" max="16129" width="38.42578125" style="19" customWidth="1"/>
    <col min="16130" max="16134" width="19.7109375" style="19" customWidth="1"/>
    <col min="16135" max="16384" width="11.42578125" style="19"/>
  </cols>
  <sheetData>
    <row r="8" spans="1:6" ht="13.5" thickBot="1"/>
    <row r="9" spans="1:6" ht="49.5" customHeight="1" thickBot="1">
      <c r="A9" s="336" t="s">
        <v>154</v>
      </c>
      <c r="B9" s="337"/>
      <c r="C9" s="337"/>
      <c r="D9" s="337"/>
      <c r="E9" s="337"/>
      <c r="F9" s="338"/>
    </row>
    <row r="10" spans="1:6">
      <c r="A10" s="20"/>
      <c r="B10" s="20"/>
      <c r="C10" s="20"/>
      <c r="D10" s="20"/>
      <c r="E10" s="20"/>
      <c r="F10" s="20"/>
    </row>
    <row r="11" spans="1:6" ht="36" customHeight="1" thickBot="1">
      <c r="A11" s="52" t="s">
        <v>48</v>
      </c>
      <c r="B11" s="53" t="s">
        <v>1</v>
      </c>
      <c r="C11" s="53" t="s">
        <v>2</v>
      </c>
      <c r="D11" s="53" t="s">
        <v>3</v>
      </c>
      <c r="E11" s="53" t="s">
        <v>22</v>
      </c>
      <c r="F11" s="54" t="s">
        <v>16</v>
      </c>
    </row>
    <row r="12" spans="1:6" ht="27.95" customHeight="1">
      <c r="A12" s="38" t="s">
        <v>49</v>
      </c>
      <c r="B12" s="39">
        <v>34</v>
      </c>
      <c r="C12" s="39">
        <v>2</v>
      </c>
      <c r="D12" s="39">
        <v>2</v>
      </c>
      <c r="E12" s="39">
        <v>0</v>
      </c>
      <c r="F12" s="39">
        <f t="shared" ref="F12:F27" si="0">SUM(B12:E12)</f>
        <v>38</v>
      </c>
    </row>
    <row r="13" spans="1:6" ht="27.95" customHeight="1">
      <c r="A13" s="21" t="s">
        <v>50</v>
      </c>
      <c r="B13" s="40">
        <v>79</v>
      </c>
      <c r="C13" s="40">
        <v>0</v>
      </c>
      <c r="D13" s="40">
        <v>1</v>
      </c>
      <c r="E13" s="40">
        <v>0</v>
      </c>
      <c r="F13" s="134">
        <f t="shared" si="0"/>
        <v>80</v>
      </c>
    </row>
    <row r="14" spans="1:6" ht="27.95" customHeight="1">
      <c r="A14" s="21" t="s">
        <v>51</v>
      </c>
      <c r="B14" s="40">
        <v>108</v>
      </c>
      <c r="C14" s="40">
        <v>2</v>
      </c>
      <c r="D14" s="40">
        <v>1</v>
      </c>
      <c r="E14" s="40">
        <v>0</v>
      </c>
      <c r="F14" s="134">
        <f t="shared" si="0"/>
        <v>111</v>
      </c>
    </row>
    <row r="15" spans="1:6" ht="27.95" customHeight="1">
      <c r="A15" s="21" t="s">
        <v>52</v>
      </c>
      <c r="B15" s="40">
        <v>91</v>
      </c>
      <c r="C15" s="40">
        <v>0</v>
      </c>
      <c r="D15" s="40">
        <v>0</v>
      </c>
      <c r="E15" s="40">
        <v>0</v>
      </c>
      <c r="F15" s="134">
        <f t="shared" si="0"/>
        <v>91</v>
      </c>
    </row>
    <row r="16" spans="1:6" ht="27.95" customHeight="1">
      <c r="A16" s="21" t="s">
        <v>53</v>
      </c>
      <c r="B16" s="40">
        <v>91</v>
      </c>
      <c r="C16" s="40">
        <v>2</v>
      </c>
      <c r="D16" s="40">
        <v>2</v>
      </c>
      <c r="E16" s="40">
        <v>1</v>
      </c>
      <c r="F16" s="134">
        <f t="shared" si="0"/>
        <v>96</v>
      </c>
    </row>
    <row r="17" spans="1:8" ht="27.95" customHeight="1">
      <c r="A17" s="21" t="s">
        <v>54</v>
      </c>
      <c r="B17" s="40">
        <v>65</v>
      </c>
      <c r="C17" s="40">
        <v>1</v>
      </c>
      <c r="D17" s="40">
        <v>1</v>
      </c>
      <c r="E17" s="40">
        <v>0</v>
      </c>
      <c r="F17" s="134">
        <f t="shared" si="0"/>
        <v>67</v>
      </c>
    </row>
    <row r="18" spans="1:8" ht="27.95" customHeight="1">
      <c r="A18" s="21" t="s">
        <v>55</v>
      </c>
      <c r="B18" s="40">
        <v>74</v>
      </c>
      <c r="C18" s="40">
        <v>2</v>
      </c>
      <c r="D18" s="40">
        <v>0</v>
      </c>
      <c r="E18" s="40">
        <v>1</v>
      </c>
      <c r="F18" s="134">
        <f t="shared" si="0"/>
        <v>77</v>
      </c>
    </row>
    <row r="19" spans="1:8" ht="27.95" customHeight="1">
      <c r="A19" s="21" t="s">
        <v>56</v>
      </c>
      <c r="B19" s="40">
        <v>50</v>
      </c>
      <c r="C19" s="40">
        <v>0</v>
      </c>
      <c r="D19" s="40">
        <v>0</v>
      </c>
      <c r="E19" s="40">
        <v>0</v>
      </c>
      <c r="F19" s="134">
        <f t="shared" si="0"/>
        <v>50</v>
      </c>
    </row>
    <row r="20" spans="1:8" ht="27.95" customHeight="1">
      <c r="A20" s="21" t="s">
        <v>57</v>
      </c>
      <c r="B20" s="40">
        <v>31</v>
      </c>
      <c r="C20" s="40">
        <v>0</v>
      </c>
      <c r="D20" s="40">
        <v>0</v>
      </c>
      <c r="E20" s="40">
        <v>0</v>
      </c>
      <c r="F20" s="40">
        <f t="shared" si="0"/>
        <v>31</v>
      </c>
    </row>
    <row r="21" spans="1:8" ht="27.95" customHeight="1">
      <c r="A21" s="21" t="s">
        <v>58</v>
      </c>
      <c r="B21" s="40">
        <v>25</v>
      </c>
      <c r="C21" s="40">
        <v>0</v>
      </c>
      <c r="D21" s="40">
        <v>2</v>
      </c>
      <c r="E21" s="40">
        <v>0</v>
      </c>
      <c r="F21" s="40">
        <f t="shared" si="0"/>
        <v>27</v>
      </c>
    </row>
    <row r="22" spans="1:8" ht="27.95" customHeight="1">
      <c r="A22" s="21" t="s">
        <v>59</v>
      </c>
      <c r="B22" s="40">
        <v>15</v>
      </c>
      <c r="C22" s="40">
        <v>0</v>
      </c>
      <c r="D22" s="40">
        <v>1</v>
      </c>
      <c r="E22" s="40">
        <v>0</v>
      </c>
      <c r="F22" s="40">
        <f t="shared" si="0"/>
        <v>16</v>
      </c>
    </row>
    <row r="23" spans="1:8" ht="27.95" customHeight="1">
      <c r="A23" s="21" t="s">
        <v>60</v>
      </c>
      <c r="B23" s="40">
        <v>7</v>
      </c>
      <c r="C23" s="40">
        <v>0</v>
      </c>
      <c r="D23" s="40">
        <v>0</v>
      </c>
      <c r="E23" s="40">
        <v>0</v>
      </c>
      <c r="F23" s="40">
        <f t="shared" si="0"/>
        <v>7</v>
      </c>
    </row>
    <row r="24" spans="1:8" ht="27.95" customHeight="1">
      <c r="A24" s="21" t="s">
        <v>61</v>
      </c>
      <c r="B24" s="40">
        <v>4</v>
      </c>
      <c r="C24" s="40">
        <v>0</v>
      </c>
      <c r="D24" s="40">
        <v>0</v>
      </c>
      <c r="E24" s="40">
        <v>0</v>
      </c>
      <c r="F24" s="40">
        <f t="shared" si="0"/>
        <v>4</v>
      </c>
    </row>
    <row r="25" spans="1:8" ht="27.95" customHeight="1">
      <c r="A25" s="21" t="s">
        <v>62</v>
      </c>
      <c r="B25" s="40">
        <v>0</v>
      </c>
      <c r="C25" s="40">
        <v>0</v>
      </c>
      <c r="D25" s="40">
        <v>0</v>
      </c>
      <c r="E25" s="40">
        <v>0</v>
      </c>
      <c r="F25" s="40">
        <f t="shared" si="0"/>
        <v>0</v>
      </c>
    </row>
    <row r="26" spans="1:8" ht="27.95" customHeight="1">
      <c r="A26" s="21" t="s">
        <v>63</v>
      </c>
      <c r="B26" s="40">
        <v>0</v>
      </c>
      <c r="C26" s="40">
        <v>0</v>
      </c>
      <c r="D26" s="40">
        <v>0</v>
      </c>
      <c r="E26" s="40">
        <v>0</v>
      </c>
      <c r="F26" s="40">
        <f t="shared" si="0"/>
        <v>0</v>
      </c>
    </row>
    <row r="27" spans="1:8" ht="27.95" customHeight="1">
      <c r="A27" s="21" t="s">
        <v>64</v>
      </c>
      <c r="B27" s="40">
        <v>0</v>
      </c>
      <c r="C27" s="40">
        <v>0</v>
      </c>
      <c r="D27" s="40">
        <v>0</v>
      </c>
      <c r="E27" s="40">
        <v>0</v>
      </c>
      <c r="F27" s="40">
        <f t="shared" si="0"/>
        <v>0</v>
      </c>
    </row>
    <row r="28" spans="1:8" ht="15" customHeight="1" thickBot="1">
      <c r="A28" s="22"/>
      <c r="B28" s="23"/>
      <c r="C28" s="23"/>
      <c r="D28" s="23"/>
      <c r="E28" s="23"/>
      <c r="F28" s="23"/>
    </row>
    <row r="29" spans="1:8" ht="35.25" customHeight="1" thickBot="1">
      <c r="A29" s="41" t="s">
        <v>112</v>
      </c>
      <c r="B29" s="42">
        <f>SUM(B12:B28)</f>
        <v>674</v>
      </c>
      <c r="C29" s="42">
        <f>SUM(C12:C28)</f>
        <v>9</v>
      </c>
      <c r="D29" s="42">
        <f>SUM(D12:D28)</f>
        <v>10</v>
      </c>
      <c r="E29" s="42">
        <f>SUM(E12:E28)</f>
        <v>2</v>
      </c>
      <c r="F29" s="43">
        <f>SUM(B29:E29)</f>
        <v>695</v>
      </c>
    </row>
    <row r="30" spans="1:8" ht="15" customHeight="1">
      <c r="A30" s="44"/>
      <c r="B30" s="45"/>
      <c r="C30" s="45"/>
      <c r="D30" s="45"/>
      <c r="E30" s="45"/>
      <c r="F30" s="45"/>
    </row>
    <row r="31" spans="1:8" ht="27.95" customHeight="1">
      <c r="A31" s="21" t="s">
        <v>65</v>
      </c>
      <c r="B31" s="40">
        <v>3</v>
      </c>
      <c r="C31" s="40">
        <v>0</v>
      </c>
      <c r="D31" s="40">
        <v>0</v>
      </c>
      <c r="E31" s="40">
        <v>0</v>
      </c>
      <c r="F31" s="40">
        <v>0</v>
      </c>
    </row>
    <row r="32" spans="1:8" ht="27.95" customHeight="1">
      <c r="A32" s="21" t="s">
        <v>66</v>
      </c>
      <c r="B32" s="40">
        <v>1</v>
      </c>
      <c r="C32" s="40">
        <v>0</v>
      </c>
      <c r="D32" s="40">
        <v>0</v>
      </c>
      <c r="E32" s="40">
        <v>0</v>
      </c>
      <c r="F32" s="40">
        <v>0</v>
      </c>
      <c r="H32" s="31"/>
    </row>
    <row r="33" spans="1:8" ht="27.95" customHeight="1">
      <c r="A33" s="21" t="s">
        <v>67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H33" s="31"/>
    </row>
    <row r="34" spans="1:8" ht="27.95" customHeight="1">
      <c r="A34" s="21" t="s">
        <v>68</v>
      </c>
      <c r="B34" s="40">
        <v>5</v>
      </c>
      <c r="C34" s="40">
        <v>1</v>
      </c>
      <c r="D34" s="40">
        <v>0</v>
      </c>
      <c r="E34" s="40">
        <v>0</v>
      </c>
      <c r="F34" s="40">
        <v>0</v>
      </c>
      <c r="H34" s="31"/>
    </row>
    <row r="35" spans="1:8" ht="15" customHeight="1" thickBot="1">
      <c r="A35" s="46"/>
      <c r="B35" s="23"/>
      <c r="C35" s="23"/>
      <c r="D35" s="23"/>
      <c r="E35" s="23"/>
      <c r="F35" s="23"/>
    </row>
    <row r="36" spans="1:8" ht="30.95" customHeight="1" thickBot="1">
      <c r="A36" s="41" t="s">
        <v>69</v>
      </c>
      <c r="B36" s="42">
        <f>SUM(B31:B35)</f>
        <v>9</v>
      </c>
      <c r="C36" s="42">
        <f>SUM(C31:C35)</f>
        <v>1</v>
      </c>
      <c r="D36" s="42">
        <f>SUM(D31:D35)</f>
        <v>0</v>
      </c>
      <c r="E36" s="42">
        <f>SUM(E31:E35)</f>
        <v>0</v>
      </c>
      <c r="F36" s="43">
        <f>SUM(B36:E36)</f>
        <v>10</v>
      </c>
      <c r="H36" s="47"/>
    </row>
    <row r="37" spans="1:8" ht="21.75" customHeight="1" thickBot="1">
      <c r="A37" s="27"/>
      <c r="B37" s="26"/>
      <c r="C37" s="26"/>
      <c r="D37" s="26"/>
      <c r="E37" s="26"/>
      <c r="F37" s="26"/>
    </row>
    <row r="38" spans="1:8" ht="30.95" customHeight="1" thickBot="1">
      <c r="A38" s="48" t="s">
        <v>70</v>
      </c>
      <c r="B38" s="49">
        <v>30</v>
      </c>
      <c r="C38" s="49">
        <v>0</v>
      </c>
      <c r="D38" s="50">
        <v>0</v>
      </c>
      <c r="E38" s="50">
        <v>0</v>
      </c>
      <c r="F38" s="51">
        <f>B38+C38+D38+E38</f>
        <v>30</v>
      </c>
    </row>
    <row r="39" spans="1:8" ht="30.95" customHeight="1">
      <c r="A39" s="55" t="s">
        <v>5</v>
      </c>
      <c r="B39" s="56">
        <f>B36+B29+B38</f>
        <v>713</v>
      </c>
      <c r="C39" s="56">
        <f>C38+C36+C29</f>
        <v>10</v>
      </c>
      <c r="D39" s="56">
        <f>D38+D36+D29</f>
        <v>10</v>
      </c>
      <c r="E39" s="56">
        <f>E38+E36+E29</f>
        <v>2</v>
      </c>
      <c r="F39" s="57">
        <f>B39+C39+D39+E39</f>
        <v>735</v>
      </c>
    </row>
    <row r="40" spans="1:8" ht="7.5" customHeight="1">
      <c r="A40" s="30"/>
      <c r="B40" s="31"/>
      <c r="C40" s="31"/>
      <c r="D40" s="31"/>
      <c r="E40" s="31"/>
      <c r="F40" s="31"/>
    </row>
    <row r="41" spans="1:8" ht="30.95" customHeight="1">
      <c r="A41" s="339" t="s">
        <v>115</v>
      </c>
      <c r="B41" s="339"/>
      <c r="C41" s="339"/>
      <c r="D41" s="339"/>
      <c r="E41" s="339"/>
      <c r="F41" s="339"/>
    </row>
    <row r="42" spans="1:8" ht="30.95" customHeight="1">
      <c r="A42" s="33"/>
      <c r="B42" s="33"/>
      <c r="C42" s="33"/>
      <c r="D42" s="33"/>
      <c r="E42" s="33"/>
      <c r="F42" s="33"/>
    </row>
    <row r="43" spans="1:8" ht="30.95" customHeight="1">
      <c r="A43" s="33"/>
      <c r="B43" s="33"/>
      <c r="C43" s="33"/>
      <c r="D43" s="33"/>
      <c r="E43" s="33"/>
      <c r="F43" s="33"/>
    </row>
    <row r="44" spans="1:8" ht="30.95" customHeight="1">
      <c r="A44" s="34"/>
      <c r="B44" s="34"/>
      <c r="C44" s="34"/>
      <c r="D44" s="34"/>
      <c r="E44" s="34"/>
      <c r="F44" s="34"/>
    </row>
    <row r="45" spans="1:8" ht="30.95" customHeight="1">
      <c r="A45" s="35"/>
      <c r="B45" s="35"/>
      <c r="C45" s="35"/>
      <c r="D45" s="35"/>
      <c r="E45" s="35"/>
      <c r="F45" s="35"/>
    </row>
    <row r="46" spans="1:8" ht="30.95" customHeight="1">
      <c r="A46" s="36"/>
      <c r="B46" s="36"/>
      <c r="C46" s="36"/>
      <c r="D46" s="36"/>
      <c r="E46" s="36"/>
      <c r="F46" s="36"/>
    </row>
    <row r="47" spans="1:8" ht="30.95" customHeight="1">
      <c r="A47" s="30"/>
      <c r="B47" s="31"/>
      <c r="C47" s="31"/>
      <c r="D47" s="31"/>
      <c r="E47" s="31"/>
      <c r="F47" s="31"/>
    </row>
    <row r="48" spans="1:8" ht="30.95" customHeight="1">
      <c r="A48" s="30"/>
      <c r="B48" s="31"/>
      <c r="C48" s="31"/>
      <c r="D48" s="31"/>
      <c r="E48" s="31"/>
      <c r="F48" s="31"/>
    </row>
    <row r="49" spans="1:6" ht="30.95" customHeight="1">
      <c r="A49" s="30"/>
      <c r="B49" s="31"/>
      <c r="C49" s="31"/>
      <c r="D49" s="31"/>
      <c r="E49" s="31"/>
      <c r="F49" s="31"/>
    </row>
    <row r="50" spans="1:6" ht="30.95" customHeight="1">
      <c r="A50" s="30"/>
      <c r="B50" s="31"/>
      <c r="C50" s="31"/>
      <c r="D50" s="31"/>
      <c r="E50" s="31"/>
      <c r="F50" s="31"/>
    </row>
    <row r="51" spans="1:6" ht="30.95" customHeight="1">
      <c r="A51" s="30"/>
      <c r="B51" s="31"/>
      <c r="C51" s="31"/>
      <c r="D51" s="31"/>
      <c r="E51" s="31"/>
      <c r="F51" s="31"/>
    </row>
    <row r="52" spans="1:6" ht="30.95" customHeight="1">
      <c r="A52" s="37"/>
      <c r="B52" s="29"/>
      <c r="C52" s="29"/>
      <c r="D52" s="29"/>
      <c r="E52" s="29"/>
      <c r="F52" s="29"/>
    </row>
    <row r="53" spans="1:6" ht="30.95" customHeight="1">
      <c r="A53" s="30"/>
      <c r="B53" s="31"/>
      <c r="C53" s="31"/>
      <c r="D53" s="31"/>
      <c r="E53" s="31"/>
      <c r="F53" s="31"/>
    </row>
    <row r="54" spans="1:6" ht="30.95" customHeight="1">
      <c r="A54" s="30"/>
      <c r="B54" s="31"/>
      <c r="C54" s="31"/>
      <c r="D54" s="31"/>
      <c r="E54" s="31"/>
      <c r="F54" s="31"/>
    </row>
    <row r="55" spans="1:6" ht="30.95" customHeight="1">
      <c r="A55" s="32"/>
      <c r="B55" s="31"/>
      <c r="C55" s="31"/>
      <c r="D55" s="31"/>
      <c r="E55" s="31"/>
      <c r="F55" s="31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workbookViewId="0">
      <selection activeCell="L12" sqref="K12:L12"/>
    </sheetView>
  </sheetViews>
  <sheetFormatPr baseColWidth="10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0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/>
    <row r="9" spans="2:7" ht="30" customHeight="1" thickBot="1">
      <c r="B9" s="336" t="s">
        <v>155</v>
      </c>
      <c r="C9" s="340"/>
      <c r="D9" s="340"/>
      <c r="E9" s="340"/>
      <c r="F9" s="340"/>
      <c r="G9" s="341"/>
    </row>
    <row r="10" spans="2:7">
      <c r="B10" s="62"/>
      <c r="C10" s="62"/>
      <c r="D10" s="62"/>
      <c r="E10" s="62"/>
      <c r="F10" s="62"/>
      <c r="G10" s="62"/>
    </row>
    <row r="11" spans="2:7" ht="30" customHeight="1">
      <c r="B11" s="63" t="s">
        <v>21</v>
      </c>
      <c r="C11" s="63" t="s">
        <v>1</v>
      </c>
      <c r="D11" s="63" t="s">
        <v>2</v>
      </c>
      <c r="E11" s="63" t="s">
        <v>3</v>
      </c>
      <c r="F11" s="63" t="s">
        <v>22</v>
      </c>
      <c r="G11" s="64" t="s">
        <v>16</v>
      </c>
    </row>
    <row r="12" spans="2:7" ht="27.95" customHeight="1">
      <c r="B12" s="65" t="s">
        <v>23</v>
      </c>
      <c r="C12" s="61">
        <v>7</v>
      </c>
      <c r="D12" s="61">
        <v>0</v>
      </c>
      <c r="E12" s="61">
        <v>0</v>
      </c>
      <c r="F12" s="61">
        <v>0</v>
      </c>
      <c r="G12" s="137">
        <f t="shared" ref="G12:G35" si="0">SUM(C12:F12)</f>
        <v>7</v>
      </c>
    </row>
    <row r="13" spans="2:7" ht="27.95" customHeight="1">
      <c r="B13" s="65" t="s">
        <v>24</v>
      </c>
      <c r="C13" s="61">
        <v>7</v>
      </c>
      <c r="D13" s="61">
        <v>0</v>
      </c>
      <c r="E13" s="61">
        <v>0</v>
      </c>
      <c r="F13" s="61">
        <v>0</v>
      </c>
      <c r="G13" s="137">
        <f t="shared" si="0"/>
        <v>7</v>
      </c>
    </row>
    <row r="14" spans="2:7" ht="27.95" customHeight="1">
      <c r="B14" s="65" t="s">
        <v>25</v>
      </c>
      <c r="C14" s="61">
        <v>3</v>
      </c>
      <c r="D14" s="61">
        <v>0</v>
      </c>
      <c r="E14" s="61">
        <v>0</v>
      </c>
      <c r="F14" s="61">
        <v>0</v>
      </c>
      <c r="G14" s="137">
        <f t="shared" si="0"/>
        <v>3</v>
      </c>
    </row>
    <row r="15" spans="2:7" ht="27.95" customHeight="1">
      <c r="B15" s="65" t="s">
        <v>26</v>
      </c>
      <c r="C15" s="61">
        <v>2</v>
      </c>
      <c r="D15" s="61">
        <v>0</v>
      </c>
      <c r="E15" s="61">
        <v>0</v>
      </c>
      <c r="F15" s="61">
        <v>0</v>
      </c>
      <c r="G15" s="137">
        <f t="shared" si="0"/>
        <v>2</v>
      </c>
    </row>
    <row r="16" spans="2:7" ht="27.95" customHeight="1">
      <c r="B16" s="65" t="s">
        <v>27</v>
      </c>
      <c r="C16" s="61">
        <v>2</v>
      </c>
      <c r="D16" s="61">
        <v>0</v>
      </c>
      <c r="E16" s="61"/>
      <c r="F16" s="61">
        <v>0</v>
      </c>
      <c r="G16" s="137">
        <f t="shared" si="0"/>
        <v>2</v>
      </c>
    </row>
    <row r="17" spans="2:7" ht="27.95" customHeight="1">
      <c r="B17" s="65" t="s">
        <v>28</v>
      </c>
      <c r="C17" s="61">
        <v>3</v>
      </c>
      <c r="D17" s="61">
        <v>0</v>
      </c>
      <c r="E17" s="61">
        <v>0</v>
      </c>
      <c r="F17" s="61">
        <v>0</v>
      </c>
      <c r="G17" s="137">
        <f t="shared" si="0"/>
        <v>3</v>
      </c>
    </row>
    <row r="18" spans="2:7" ht="27.95" customHeight="1">
      <c r="B18" s="65" t="s">
        <v>29</v>
      </c>
      <c r="C18" s="61">
        <v>4</v>
      </c>
      <c r="D18" s="61">
        <v>0</v>
      </c>
      <c r="E18" s="61">
        <v>0</v>
      </c>
      <c r="F18" s="61">
        <v>0</v>
      </c>
      <c r="G18" s="137">
        <f t="shared" si="0"/>
        <v>4</v>
      </c>
    </row>
    <row r="19" spans="2:7" ht="27.95" customHeight="1">
      <c r="B19" s="65" t="s">
        <v>30</v>
      </c>
      <c r="C19" s="61">
        <v>23</v>
      </c>
      <c r="D19" s="158">
        <v>0</v>
      </c>
      <c r="E19" s="158">
        <v>1</v>
      </c>
      <c r="F19" s="61">
        <v>0</v>
      </c>
      <c r="G19" s="137">
        <f t="shared" si="0"/>
        <v>24</v>
      </c>
    </row>
    <row r="20" spans="2:7" ht="27.95" customHeight="1">
      <c r="B20" s="65" t="s">
        <v>31</v>
      </c>
      <c r="C20" s="61">
        <v>31</v>
      </c>
      <c r="D20" s="61">
        <v>1</v>
      </c>
      <c r="E20" s="61">
        <v>1</v>
      </c>
      <c r="F20" s="61">
        <v>0</v>
      </c>
      <c r="G20" s="137">
        <f t="shared" si="0"/>
        <v>33</v>
      </c>
    </row>
    <row r="21" spans="2:7" ht="27.95" customHeight="1">
      <c r="B21" s="65" t="s">
        <v>32</v>
      </c>
      <c r="C21" s="61">
        <v>20</v>
      </c>
      <c r="D21" s="61">
        <v>2</v>
      </c>
      <c r="E21" s="61">
        <v>1</v>
      </c>
      <c r="F21" s="61">
        <v>1</v>
      </c>
      <c r="G21" s="206">
        <f t="shared" si="0"/>
        <v>24</v>
      </c>
    </row>
    <row r="22" spans="2:7" ht="27.95" customHeight="1">
      <c r="B22" s="65" t="s">
        <v>33</v>
      </c>
      <c r="C22" s="61">
        <v>19</v>
      </c>
      <c r="D22" s="61">
        <v>0</v>
      </c>
      <c r="E22" s="61">
        <v>0</v>
      </c>
      <c r="F22" s="61">
        <v>0</v>
      </c>
      <c r="G22" s="135">
        <f t="shared" si="0"/>
        <v>19</v>
      </c>
    </row>
    <row r="23" spans="2:7" ht="27.95" customHeight="1">
      <c r="B23" s="65" t="s">
        <v>34</v>
      </c>
      <c r="C23" s="61">
        <v>15</v>
      </c>
      <c r="D23" s="61">
        <v>0</v>
      </c>
      <c r="E23" s="61">
        <v>0</v>
      </c>
      <c r="F23" s="61">
        <v>0</v>
      </c>
      <c r="G23" s="137">
        <f t="shared" si="0"/>
        <v>15</v>
      </c>
    </row>
    <row r="24" spans="2:7" ht="27.95" customHeight="1">
      <c r="B24" s="65" t="s">
        <v>35</v>
      </c>
      <c r="C24" s="61">
        <v>19</v>
      </c>
      <c r="D24" s="61">
        <v>0</v>
      </c>
      <c r="E24" s="61">
        <v>0</v>
      </c>
      <c r="F24" s="61">
        <v>0</v>
      </c>
      <c r="G24" s="135">
        <f t="shared" si="0"/>
        <v>19</v>
      </c>
    </row>
    <row r="25" spans="2:7" ht="27.95" customHeight="1">
      <c r="B25" s="65" t="s">
        <v>36</v>
      </c>
      <c r="C25" s="61">
        <v>21</v>
      </c>
      <c r="D25" s="61">
        <v>1</v>
      </c>
      <c r="E25" s="61">
        <v>1</v>
      </c>
      <c r="F25" s="61">
        <v>0</v>
      </c>
      <c r="G25" s="135">
        <f t="shared" si="0"/>
        <v>23</v>
      </c>
    </row>
    <row r="26" spans="2:7" ht="27.95" customHeight="1">
      <c r="B26" s="65" t="s">
        <v>37</v>
      </c>
      <c r="C26" s="61">
        <v>27</v>
      </c>
      <c r="D26" s="61">
        <v>1</v>
      </c>
      <c r="E26" s="61">
        <v>0</v>
      </c>
      <c r="F26" s="61">
        <v>0</v>
      </c>
      <c r="G26" s="206">
        <f t="shared" si="0"/>
        <v>28</v>
      </c>
    </row>
    <row r="27" spans="2:7" ht="27.95" customHeight="1">
      <c r="B27" s="65" t="s">
        <v>38</v>
      </c>
      <c r="C27" s="61">
        <v>24</v>
      </c>
      <c r="D27" s="61">
        <v>0</v>
      </c>
      <c r="E27" s="61">
        <v>1</v>
      </c>
      <c r="F27" s="61">
        <v>0</v>
      </c>
      <c r="G27" s="135">
        <f t="shared" si="0"/>
        <v>25</v>
      </c>
    </row>
    <row r="28" spans="2:7" ht="27.95" customHeight="1">
      <c r="B28" s="65" t="s">
        <v>39</v>
      </c>
      <c r="C28" s="61">
        <v>25</v>
      </c>
      <c r="D28" s="61">
        <v>0</v>
      </c>
      <c r="E28" s="61">
        <v>0</v>
      </c>
      <c r="F28" s="61">
        <v>0</v>
      </c>
      <c r="G28" s="135">
        <f t="shared" si="0"/>
        <v>25</v>
      </c>
    </row>
    <row r="29" spans="2:7" ht="27.95" customHeight="1">
      <c r="B29" s="65" t="s">
        <v>40</v>
      </c>
      <c r="C29" s="61">
        <v>24</v>
      </c>
      <c r="D29" s="61">
        <v>2</v>
      </c>
      <c r="E29" s="61">
        <v>0</v>
      </c>
      <c r="F29" s="61">
        <v>0</v>
      </c>
      <c r="G29" s="135">
        <f t="shared" si="0"/>
        <v>26</v>
      </c>
    </row>
    <row r="30" spans="2:7" ht="27.95" customHeight="1">
      <c r="B30" s="65" t="s">
        <v>41</v>
      </c>
      <c r="C30" s="61">
        <v>27</v>
      </c>
      <c r="D30" s="61">
        <v>0</v>
      </c>
      <c r="E30" s="61">
        <v>0</v>
      </c>
      <c r="F30" s="61">
        <v>0</v>
      </c>
      <c r="G30" s="137">
        <f t="shared" si="0"/>
        <v>27</v>
      </c>
    </row>
    <row r="31" spans="2:7" ht="27.95" customHeight="1">
      <c r="B31" s="65" t="s">
        <v>42</v>
      </c>
      <c r="C31" s="61">
        <v>21</v>
      </c>
      <c r="D31" s="61">
        <v>0</v>
      </c>
      <c r="E31" s="61">
        <v>0</v>
      </c>
      <c r="F31" s="61">
        <v>0</v>
      </c>
      <c r="G31" s="135">
        <f t="shared" si="0"/>
        <v>21</v>
      </c>
    </row>
    <row r="32" spans="2:7" ht="27.95" customHeight="1">
      <c r="B32" s="65" t="s">
        <v>43</v>
      </c>
      <c r="C32" s="61">
        <v>19</v>
      </c>
      <c r="D32" s="61">
        <v>1</v>
      </c>
      <c r="E32" s="61">
        <v>0</v>
      </c>
      <c r="F32" s="61">
        <v>1</v>
      </c>
      <c r="G32" s="206">
        <f t="shared" si="0"/>
        <v>21</v>
      </c>
    </row>
    <row r="33" spans="2:7" ht="27.95" customHeight="1">
      <c r="B33" s="65" t="s">
        <v>44</v>
      </c>
      <c r="C33" s="61">
        <v>11</v>
      </c>
      <c r="D33" s="61">
        <v>1</v>
      </c>
      <c r="E33" s="61">
        <v>3</v>
      </c>
      <c r="F33" s="61">
        <v>0</v>
      </c>
      <c r="G33" s="137">
        <f t="shared" si="0"/>
        <v>15</v>
      </c>
    </row>
    <row r="34" spans="2:7" ht="27.95" customHeight="1">
      <c r="B34" s="65" t="s">
        <v>45</v>
      </c>
      <c r="C34" s="61">
        <v>5</v>
      </c>
      <c r="D34" s="61">
        <v>1</v>
      </c>
      <c r="E34" s="61">
        <v>1</v>
      </c>
      <c r="F34" s="61">
        <v>0</v>
      </c>
      <c r="G34" s="137">
        <f t="shared" si="0"/>
        <v>7</v>
      </c>
    </row>
    <row r="35" spans="2:7" ht="27.95" customHeight="1">
      <c r="B35" s="66" t="s">
        <v>46</v>
      </c>
      <c r="C35" s="61">
        <v>9</v>
      </c>
      <c r="D35" s="61">
        <v>0</v>
      </c>
      <c r="E35" s="61">
        <v>1</v>
      </c>
      <c r="F35" s="61">
        <v>0</v>
      </c>
      <c r="G35" s="137">
        <f t="shared" si="0"/>
        <v>10</v>
      </c>
    </row>
    <row r="36" spans="2:7" s="72" customFormat="1" ht="5.25" customHeight="1" thickBot="1">
      <c r="B36" s="58"/>
      <c r="C36" s="59"/>
      <c r="D36" s="59"/>
      <c r="E36" s="59"/>
      <c r="F36" s="59"/>
      <c r="G36" s="60" t="s">
        <v>47</v>
      </c>
    </row>
    <row r="37" spans="2:7" ht="27.95" customHeight="1" thickTop="1">
      <c r="B37" s="67" t="s">
        <v>5</v>
      </c>
      <c r="C37" s="68">
        <f>SUM(C12:C36)</f>
        <v>368</v>
      </c>
      <c r="D37" s="68">
        <f>SUM(D12:D36)</f>
        <v>10</v>
      </c>
      <c r="E37" s="68">
        <f>SUM(E12:E36)</f>
        <v>10</v>
      </c>
      <c r="F37" s="68">
        <f>SUM(F12:F35)</f>
        <v>2</v>
      </c>
      <c r="G37" s="69">
        <f>SUM(C37:F37)</f>
        <v>390</v>
      </c>
    </row>
    <row r="38" spans="2:7" ht="27.95" customHeight="1">
      <c r="B38" s="28"/>
      <c r="C38" s="29"/>
      <c r="D38" s="29"/>
      <c r="E38" s="29"/>
      <c r="F38" s="29"/>
      <c r="G38" s="31"/>
    </row>
    <row r="39" spans="2:7" ht="27.95" customHeight="1">
      <c r="B39" s="30"/>
      <c r="C39" s="31"/>
      <c r="D39" s="31"/>
      <c r="E39" s="31"/>
      <c r="F39" s="31"/>
      <c r="G39" s="31"/>
    </row>
    <row r="40" spans="2:7" ht="8.25" customHeight="1">
      <c r="B40" s="28"/>
      <c r="C40" s="28"/>
      <c r="D40" s="28"/>
      <c r="E40" s="29"/>
      <c r="F40" s="29"/>
      <c r="G40" s="31"/>
    </row>
    <row r="41" spans="2:7" ht="23.25" customHeight="1">
      <c r="B41" s="30"/>
      <c r="C41" s="31"/>
      <c r="D41" s="31"/>
      <c r="E41" s="31"/>
      <c r="F41" s="31"/>
      <c r="G41" s="31"/>
    </row>
    <row r="42" spans="2:7" ht="30.95" customHeight="1">
      <c r="B42" s="30"/>
      <c r="C42" s="31"/>
      <c r="D42" s="31"/>
      <c r="E42" s="31"/>
      <c r="F42" s="31"/>
      <c r="G42" s="31"/>
    </row>
    <row r="43" spans="2:7" ht="30.95" customHeight="1">
      <c r="B43" s="32"/>
      <c r="C43" s="31"/>
      <c r="D43" s="31"/>
      <c r="E43" s="31"/>
      <c r="F43" s="31"/>
      <c r="G43" s="31"/>
    </row>
    <row r="44" spans="2:7" ht="30.95" customHeight="1">
      <c r="B44" s="33"/>
      <c r="C44" s="33"/>
      <c r="D44" s="33"/>
      <c r="E44" s="33"/>
      <c r="F44" s="33"/>
      <c r="G44" s="31"/>
    </row>
    <row r="45" spans="2:7" ht="30.95" customHeight="1">
      <c r="B45" s="33"/>
      <c r="C45" s="33"/>
      <c r="D45" s="33"/>
      <c r="E45" s="33"/>
      <c r="F45" s="33"/>
      <c r="G45" s="31"/>
    </row>
    <row r="46" spans="2:7" ht="30.95" customHeight="1">
      <c r="B46" s="34"/>
      <c r="C46" s="34"/>
      <c r="D46" s="34"/>
      <c r="E46" s="34"/>
      <c r="F46" s="34"/>
      <c r="G46" s="31"/>
    </row>
    <row r="47" spans="2:7" ht="30.95" customHeight="1">
      <c r="B47" s="35"/>
      <c r="C47" s="35"/>
      <c r="D47" s="35"/>
      <c r="E47" s="35"/>
      <c r="F47" s="35"/>
      <c r="G47" s="31"/>
    </row>
    <row r="48" spans="2:7" ht="30.95" customHeight="1">
      <c r="B48" s="36"/>
      <c r="C48" s="36"/>
      <c r="D48" s="36"/>
      <c r="E48" s="36"/>
      <c r="F48" s="36"/>
      <c r="G48" s="31"/>
    </row>
    <row r="49" spans="2:7" ht="30.95" customHeight="1">
      <c r="B49" s="30"/>
      <c r="C49" s="31"/>
      <c r="D49" s="31"/>
      <c r="E49" s="31"/>
      <c r="F49" s="31"/>
      <c r="G49" s="31"/>
    </row>
    <row r="50" spans="2:7" ht="30.95" customHeight="1">
      <c r="B50" s="30"/>
      <c r="C50" s="31"/>
      <c r="D50" s="31"/>
      <c r="E50" s="31"/>
      <c r="F50" s="31"/>
      <c r="G50" s="31"/>
    </row>
    <row r="51" spans="2:7" ht="30.95" customHeight="1">
      <c r="B51" s="30"/>
      <c r="C51" s="31"/>
      <c r="D51" s="31"/>
      <c r="E51" s="31"/>
      <c r="F51" s="31"/>
      <c r="G51" s="31"/>
    </row>
    <row r="52" spans="2:7" ht="30.95" customHeight="1">
      <c r="B52" s="30"/>
      <c r="C52" s="31"/>
      <c r="D52" s="31"/>
      <c r="E52" s="31"/>
      <c r="F52" s="31"/>
      <c r="G52" s="31"/>
    </row>
    <row r="53" spans="2:7" ht="30.95" customHeight="1">
      <c r="B53" s="30"/>
      <c r="C53" s="31"/>
      <c r="D53" s="31"/>
      <c r="E53" s="31"/>
      <c r="F53" s="31"/>
      <c r="G53" s="31"/>
    </row>
    <row r="54" spans="2:7" ht="30.95" customHeight="1">
      <c r="B54" s="37"/>
      <c r="C54" s="29"/>
      <c r="D54" s="29"/>
      <c r="E54" s="29"/>
      <c r="F54" s="29"/>
      <c r="G54" s="31"/>
    </row>
    <row r="55" spans="2:7" ht="30.95" customHeight="1">
      <c r="B55" s="30"/>
      <c r="C55" s="31"/>
      <c r="D55" s="31"/>
      <c r="E55" s="31"/>
      <c r="F55" s="31"/>
      <c r="G55" s="31"/>
    </row>
    <row r="56" spans="2:7" ht="30.95" customHeight="1">
      <c r="B56" s="30"/>
      <c r="C56" s="31"/>
      <c r="D56" s="31"/>
      <c r="E56" s="31"/>
      <c r="F56" s="31"/>
      <c r="G56" s="31"/>
    </row>
    <row r="57" spans="2:7" ht="30.95" customHeight="1">
      <c r="B57" s="32"/>
      <c r="C57" s="31"/>
      <c r="D57" s="31"/>
      <c r="E57" s="31"/>
      <c r="F57" s="31"/>
      <c r="G57" s="31"/>
    </row>
    <row r="58" spans="2:7" ht="15">
      <c r="B58" s="70"/>
      <c r="C58" s="70"/>
      <c r="D58" s="70"/>
      <c r="E58" s="70"/>
      <c r="F58" s="70"/>
      <c r="G58" s="31"/>
    </row>
    <row r="59" spans="2:7" ht="15">
      <c r="B59" s="70"/>
      <c r="C59" s="70"/>
      <c r="D59" s="70"/>
      <c r="E59" s="70"/>
      <c r="F59" s="70"/>
      <c r="G59" s="31"/>
    </row>
    <row r="60" spans="2:7" ht="15">
      <c r="B60" s="70"/>
      <c r="C60" s="70"/>
      <c r="D60" s="70"/>
      <c r="E60" s="70"/>
      <c r="F60" s="70"/>
      <c r="G60" s="31"/>
    </row>
    <row r="61" spans="2:7" ht="15">
      <c r="B61" s="70"/>
      <c r="C61" s="70"/>
      <c r="D61" s="70"/>
      <c r="E61" s="70"/>
      <c r="F61" s="70"/>
      <c r="G61" s="31"/>
    </row>
    <row r="62" spans="2:7" ht="15">
      <c r="B62" s="70"/>
      <c r="C62" s="70"/>
      <c r="D62" s="70"/>
      <c r="E62" s="70"/>
      <c r="F62" s="70"/>
      <c r="G62" s="31"/>
    </row>
    <row r="63" spans="2:7" ht="15">
      <c r="B63" s="70"/>
      <c r="C63" s="70"/>
      <c r="D63" s="70"/>
      <c r="E63" s="70"/>
      <c r="F63" s="70"/>
      <c r="G63" s="31"/>
    </row>
    <row r="64" spans="2:7" ht="15">
      <c r="B64" s="70"/>
      <c r="C64" s="70"/>
      <c r="D64" s="70"/>
      <c r="E64" s="70"/>
      <c r="F64" s="70"/>
      <c r="G64" s="31"/>
    </row>
    <row r="65" spans="2:7" ht="15">
      <c r="B65" s="70"/>
      <c r="C65" s="70"/>
      <c r="D65" s="70"/>
      <c r="E65" s="70"/>
      <c r="F65" s="70"/>
      <c r="G65" s="31"/>
    </row>
    <row r="66" spans="2:7" ht="15">
      <c r="B66" s="70"/>
      <c r="C66" s="70"/>
      <c r="D66" s="70"/>
      <c r="E66" s="70"/>
      <c r="F66" s="70"/>
      <c r="G66" s="31"/>
    </row>
    <row r="67" spans="2:7" ht="15">
      <c r="B67" s="70"/>
      <c r="C67" s="70"/>
      <c r="D67" s="70"/>
      <c r="E67" s="70"/>
      <c r="F67" s="70"/>
      <c r="G67" s="31"/>
    </row>
    <row r="68" spans="2:7" ht="15">
      <c r="B68" s="70"/>
      <c r="C68" s="70"/>
      <c r="D68" s="70"/>
      <c r="E68" s="70"/>
      <c r="F68" s="70"/>
      <c r="G68" s="31"/>
    </row>
    <row r="69" spans="2:7" ht="15">
      <c r="B69" s="70"/>
      <c r="C69" s="70"/>
      <c r="D69" s="70"/>
      <c r="E69" s="70"/>
      <c r="F69" s="70"/>
      <c r="G69" s="31"/>
    </row>
    <row r="70" spans="2:7" ht="15">
      <c r="B70" s="70"/>
      <c r="C70" s="70"/>
      <c r="D70" s="70"/>
      <c r="E70" s="70"/>
      <c r="F70" s="70"/>
      <c r="G70" s="31"/>
    </row>
    <row r="71" spans="2:7" ht="15">
      <c r="B71" s="70"/>
      <c r="C71" s="70"/>
      <c r="D71" s="70"/>
      <c r="E71" s="70"/>
      <c r="F71" s="70"/>
      <c r="G71" s="31"/>
    </row>
    <row r="72" spans="2:7" ht="15">
      <c r="B72" s="70"/>
      <c r="C72" s="70"/>
      <c r="D72" s="70"/>
      <c r="E72" s="70"/>
      <c r="F72" s="70"/>
      <c r="G72" s="31"/>
    </row>
    <row r="73" spans="2:7" ht="15">
      <c r="B73" s="70"/>
      <c r="C73" s="70"/>
      <c r="D73" s="70"/>
      <c r="E73" s="70"/>
      <c r="F73" s="70"/>
      <c r="G73" s="31"/>
    </row>
    <row r="74" spans="2:7" ht="15">
      <c r="B74" s="70"/>
      <c r="C74" s="70"/>
      <c r="D74" s="70"/>
      <c r="E74" s="70"/>
      <c r="F74" s="70"/>
      <c r="G74" s="31"/>
    </row>
    <row r="75" spans="2:7" ht="15">
      <c r="B75" s="70"/>
      <c r="C75" s="70"/>
      <c r="D75" s="70"/>
      <c r="E75" s="70"/>
      <c r="F75" s="70"/>
      <c r="G75" s="31"/>
    </row>
    <row r="76" spans="2:7" ht="15">
      <c r="B76" s="70"/>
      <c r="C76" s="70"/>
      <c r="D76" s="70"/>
      <c r="E76" s="70"/>
      <c r="F76" s="70"/>
      <c r="G76" s="31"/>
    </row>
    <row r="77" spans="2:7" ht="15">
      <c r="B77" s="70"/>
      <c r="C77" s="70"/>
      <c r="D77" s="70"/>
      <c r="E77" s="70"/>
      <c r="F77" s="70"/>
      <c r="G77" s="31"/>
    </row>
    <row r="78" spans="2:7" ht="15">
      <c r="B78" s="70"/>
      <c r="C78" s="70"/>
      <c r="D78" s="70"/>
      <c r="E78" s="70"/>
      <c r="F78" s="70"/>
      <c r="G78" s="31"/>
    </row>
    <row r="79" spans="2:7" ht="15">
      <c r="B79" s="70"/>
      <c r="C79" s="70"/>
      <c r="D79" s="70"/>
      <c r="E79" s="70"/>
      <c r="F79" s="70"/>
      <c r="G79" s="31"/>
    </row>
    <row r="80" spans="2:7" ht="15">
      <c r="B80" s="70"/>
      <c r="C80" s="70"/>
      <c r="D80" s="70"/>
      <c r="E80" s="70"/>
      <c r="F80" s="70"/>
      <c r="G80" s="31"/>
    </row>
    <row r="81" spans="2:7" ht="15">
      <c r="B81" s="70"/>
      <c r="C81" s="70"/>
      <c r="D81" s="70"/>
      <c r="E81" s="70"/>
      <c r="F81" s="70"/>
      <c r="G81" s="31"/>
    </row>
    <row r="82" spans="2:7" ht="15">
      <c r="B82" s="70"/>
      <c r="C82" s="70"/>
      <c r="D82" s="70"/>
      <c r="E82" s="70"/>
      <c r="F82" s="70"/>
      <c r="G82" s="31"/>
    </row>
    <row r="83" spans="2:7" ht="15">
      <c r="B83" s="70"/>
      <c r="C83" s="70"/>
      <c r="D83" s="70"/>
      <c r="E83" s="70"/>
      <c r="F83" s="70"/>
      <c r="G83" s="31"/>
    </row>
    <row r="84" spans="2:7" ht="15">
      <c r="B84" s="70"/>
      <c r="C84" s="70"/>
      <c r="D84" s="70"/>
      <c r="E84" s="70"/>
      <c r="F84" s="70"/>
      <c r="G84" s="31"/>
    </row>
    <row r="85" spans="2:7" ht="15">
      <c r="B85" s="70"/>
      <c r="C85" s="70"/>
      <c r="D85" s="70"/>
      <c r="E85" s="70"/>
      <c r="F85" s="70"/>
      <c r="G85" s="31"/>
    </row>
    <row r="86" spans="2:7" ht="15.75">
      <c r="B86" s="70"/>
      <c r="C86" s="70"/>
      <c r="D86" s="70"/>
      <c r="E86" s="70"/>
      <c r="F86" s="70"/>
      <c r="G86" s="71"/>
    </row>
    <row r="87" spans="2:7" ht="15.75">
      <c r="B87" s="70"/>
      <c r="C87" s="70"/>
      <c r="D87" s="70"/>
      <c r="E87" s="70"/>
      <c r="F87" s="70"/>
      <c r="G87" s="29"/>
    </row>
    <row r="88" spans="2:7" ht="15">
      <c r="B88" s="70"/>
      <c r="C88" s="70"/>
      <c r="D88" s="70"/>
      <c r="E88" s="70"/>
      <c r="F88" s="70"/>
      <c r="G88" s="31"/>
    </row>
    <row r="89" spans="2:7" ht="15.75">
      <c r="B89" s="70"/>
      <c r="C89" s="70"/>
      <c r="D89" s="70"/>
      <c r="E89" s="70"/>
      <c r="F89" s="70"/>
      <c r="G89" s="29"/>
    </row>
    <row r="90" spans="2:7" ht="15">
      <c r="B90" s="70"/>
      <c r="C90" s="70"/>
      <c r="D90" s="70"/>
      <c r="E90" s="70"/>
      <c r="F90" s="70"/>
      <c r="G90" s="31"/>
    </row>
    <row r="91" spans="2:7" ht="15">
      <c r="B91" s="70"/>
      <c r="C91" s="70"/>
      <c r="D91" s="70"/>
      <c r="E91" s="70"/>
      <c r="F91" s="70"/>
      <c r="G91" s="31"/>
    </row>
    <row r="92" spans="2:7" ht="15">
      <c r="B92" s="70"/>
      <c r="C92" s="70"/>
      <c r="D92" s="70"/>
      <c r="E92" s="70"/>
      <c r="F92" s="70"/>
      <c r="G92" s="31"/>
    </row>
    <row r="93" spans="2:7">
      <c r="B93" s="70"/>
      <c r="C93" s="70"/>
      <c r="D93" s="70"/>
      <c r="E93" s="70"/>
      <c r="F93" s="70"/>
      <c r="G93" s="33"/>
    </row>
    <row r="94" spans="2:7">
      <c r="B94" s="70"/>
      <c r="C94" s="70"/>
      <c r="D94" s="70"/>
      <c r="E94" s="70"/>
      <c r="F94" s="70"/>
      <c r="G94" s="33"/>
    </row>
    <row r="95" spans="2:7" ht="15.75">
      <c r="B95" s="70"/>
      <c r="C95" s="70"/>
      <c r="D95" s="70"/>
      <c r="E95" s="70"/>
      <c r="F95" s="70"/>
      <c r="G95" s="34"/>
    </row>
    <row r="96" spans="2:7">
      <c r="B96" s="70"/>
      <c r="C96" s="70"/>
      <c r="D96" s="70"/>
      <c r="E96" s="70"/>
      <c r="F96" s="70"/>
      <c r="G96" s="35"/>
    </row>
    <row r="97" spans="2:7" ht="15">
      <c r="B97" s="70"/>
      <c r="C97" s="70"/>
      <c r="D97" s="70"/>
      <c r="E97" s="70"/>
      <c r="F97" s="70"/>
      <c r="G97" s="36"/>
    </row>
    <row r="98" spans="2:7" ht="15">
      <c r="B98" s="70"/>
      <c r="C98" s="70"/>
      <c r="D98" s="70"/>
      <c r="E98" s="70"/>
      <c r="F98" s="70"/>
      <c r="G98" s="31"/>
    </row>
    <row r="99" spans="2:7" ht="15">
      <c r="G99" s="31"/>
    </row>
    <row r="100" spans="2:7" ht="15">
      <c r="G100" s="31"/>
    </row>
    <row r="101" spans="2:7" ht="15">
      <c r="G101" s="31"/>
    </row>
    <row r="102" spans="2:7" ht="15">
      <c r="G102" s="31"/>
    </row>
    <row r="103" spans="2:7" ht="15.75">
      <c r="G103" s="29"/>
    </row>
    <row r="104" spans="2:7" ht="15">
      <c r="G104" s="31"/>
    </row>
    <row r="105" spans="2:7" ht="15">
      <c r="G105" s="31"/>
    </row>
    <row r="106" spans="2:7" ht="15">
      <c r="G106" s="31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workbookViewId="0">
      <selection activeCell="L12" sqref="K12:L12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/>
    <row r="9" spans="2:7" ht="30" customHeight="1" thickBot="1">
      <c r="B9" s="336" t="s">
        <v>156</v>
      </c>
      <c r="C9" s="340"/>
      <c r="D9" s="340"/>
      <c r="E9" s="340"/>
      <c r="F9" s="340"/>
      <c r="G9" s="341"/>
    </row>
    <row r="10" spans="2:7">
      <c r="B10" s="62"/>
      <c r="C10" s="62"/>
      <c r="D10" s="62"/>
      <c r="E10" s="62"/>
      <c r="F10" s="62"/>
      <c r="G10" s="62"/>
    </row>
    <row r="11" spans="2:7" ht="40.5" customHeight="1">
      <c r="B11" s="101" t="s">
        <v>21</v>
      </c>
      <c r="C11" s="101" t="s">
        <v>105</v>
      </c>
    </row>
    <row r="12" spans="2:7" ht="27.95" customHeight="1">
      <c r="B12" s="65" t="s">
        <v>23</v>
      </c>
      <c r="C12" s="61">
        <v>3</v>
      </c>
    </row>
    <row r="13" spans="2:7" ht="27.95" customHeight="1">
      <c r="B13" s="65" t="s">
        <v>24</v>
      </c>
      <c r="C13" s="61">
        <v>5</v>
      </c>
    </row>
    <row r="14" spans="2:7" ht="27.95" customHeight="1">
      <c r="B14" s="65" t="s">
        <v>25</v>
      </c>
      <c r="C14" s="136">
        <v>1</v>
      </c>
    </row>
    <row r="15" spans="2:7" ht="27.95" customHeight="1">
      <c r="B15" s="65" t="s">
        <v>26</v>
      </c>
      <c r="C15" s="136">
        <v>1</v>
      </c>
    </row>
    <row r="16" spans="2:7" ht="27.95" customHeight="1">
      <c r="B16" s="65" t="s">
        <v>27</v>
      </c>
      <c r="C16" s="61">
        <v>2</v>
      </c>
    </row>
    <row r="17" spans="2:3" ht="27.95" customHeight="1">
      <c r="B17" s="65" t="s">
        <v>28</v>
      </c>
      <c r="C17" s="61">
        <v>1</v>
      </c>
    </row>
    <row r="18" spans="2:3" ht="27.95" customHeight="1">
      <c r="B18" s="65" t="s">
        <v>29</v>
      </c>
      <c r="C18" s="61">
        <v>0</v>
      </c>
    </row>
    <row r="19" spans="2:3" ht="27.95" customHeight="1">
      <c r="B19" s="65" t="s">
        <v>30</v>
      </c>
      <c r="C19" s="61">
        <v>1</v>
      </c>
    </row>
    <row r="20" spans="2:3" ht="27.95" customHeight="1">
      <c r="B20" s="65" t="s">
        <v>31</v>
      </c>
      <c r="C20" s="61">
        <v>0</v>
      </c>
    </row>
    <row r="21" spans="2:3" ht="27.95" customHeight="1">
      <c r="B21" s="65" t="s">
        <v>32</v>
      </c>
      <c r="C21" s="61">
        <v>0</v>
      </c>
    </row>
    <row r="22" spans="2:3" ht="27.95" customHeight="1">
      <c r="B22" s="65" t="s">
        <v>33</v>
      </c>
      <c r="C22" s="61">
        <v>0</v>
      </c>
    </row>
    <row r="23" spans="2:3" ht="27.95" customHeight="1">
      <c r="B23" s="65" t="s">
        <v>34</v>
      </c>
      <c r="C23" s="61">
        <v>0</v>
      </c>
    </row>
    <row r="24" spans="2:3" ht="27.95" customHeight="1">
      <c r="B24" s="65" t="s">
        <v>35</v>
      </c>
      <c r="C24" s="158">
        <v>1</v>
      </c>
    </row>
    <row r="25" spans="2:3" ht="27.95" customHeight="1">
      <c r="B25" s="65" t="s">
        <v>36</v>
      </c>
      <c r="C25" s="61">
        <v>0</v>
      </c>
    </row>
    <row r="26" spans="2:3" ht="27.95" customHeight="1">
      <c r="B26" s="65" t="s">
        <v>37</v>
      </c>
      <c r="C26" s="61">
        <v>0</v>
      </c>
    </row>
    <row r="27" spans="2:3" ht="27.95" customHeight="1">
      <c r="B27" s="65" t="s">
        <v>38</v>
      </c>
      <c r="C27" s="61">
        <v>0</v>
      </c>
    </row>
    <row r="28" spans="2:3" ht="27.95" customHeight="1">
      <c r="B28" s="65" t="s">
        <v>39</v>
      </c>
      <c r="C28" s="61">
        <v>0</v>
      </c>
    </row>
    <row r="29" spans="2:3" ht="27.95" customHeight="1">
      <c r="B29" s="65" t="s">
        <v>40</v>
      </c>
      <c r="C29" s="61">
        <v>1</v>
      </c>
    </row>
    <row r="30" spans="2:3" ht="27.95" customHeight="1">
      <c r="B30" s="65" t="s">
        <v>41</v>
      </c>
      <c r="C30" s="61">
        <v>3</v>
      </c>
    </row>
    <row r="31" spans="2:3" ht="27.95" customHeight="1">
      <c r="B31" s="65" t="s">
        <v>42</v>
      </c>
      <c r="C31" s="61">
        <v>1</v>
      </c>
    </row>
    <row r="32" spans="2:3" ht="27.95" customHeight="1">
      <c r="B32" s="65" t="s">
        <v>43</v>
      </c>
      <c r="C32" s="61">
        <v>1</v>
      </c>
    </row>
    <row r="33" spans="2:9" ht="27.95" customHeight="1">
      <c r="B33" s="65" t="s">
        <v>44</v>
      </c>
      <c r="C33" s="136">
        <v>3</v>
      </c>
    </row>
    <row r="34" spans="2:9" ht="27.95" customHeight="1">
      <c r="B34" s="65" t="s">
        <v>45</v>
      </c>
      <c r="C34" s="61">
        <v>0</v>
      </c>
    </row>
    <row r="35" spans="2:9" ht="27.95" customHeight="1">
      <c r="B35" s="66" t="s">
        <v>46</v>
      </c>
      <c r="C35" s="61">
        <v>4</v>
      </c>
    </row>
    <row r="36" spans="2:9" s="72" customFormat="1" ht="5.25" customHeight="1" thickBot="1">
      <c r="B36" s="58"/>
      <c r="C36" s="59"/>
    </row>
    <row r="37" spans="2:9" ht="27.95" customHeight="1" thickTop="1">
      <c r="B37" s="67" t="s">
        <v>5</v>
      </c>
      <c r="C37" s="68">
        <f>SUM(C12:C36)</f>
        <v>28</v>
      </c>
    </row>
    <row r="38" spans="2:9" ht="27.95" customHeight="1">
      <c r="B38" s="28"/>
      <c r="C38" s="29"/>
      <c r="D38" s="29"/>
      <c r="E38" s="29"/>
      <c r="F38" s="29"/>
      <c r="G38" s="31"/>
    </row>
    <row r="39" spans="2:9" ht="27.95" customHeight="1">
      <c r="B39" s="30"/>
      <c r="C39" s="31"/>
      <c r="D39" s="31"/>
      <c r="E39" s="31"/>
      <c r="F39" s="31"/>
      <c r="G39" s="31"/>
    </row>
    <row r="40" spans="2:9" ht="14.25" customHeight="1">
      <c r="B40" s="28"/>
      <c r="C40" s="28"/>
      <c r="D40" s="28"/>
      <c r="E40" s="29"/>
      <c r="F40" s="29"/>
      <c r="G40" s="31"/>
    </row>
    <row r="41" spans="2:9" ht="30.95" customHeight="1">
      <c r="B41" s="30"/>
      <c r="C41" s="31"/>
      <c r="D41" s="31"/>
      <c r="E41" s="31"/>
      <c r="F41" s="31"/>
      <c r="G41" s="31"/>
    </row>
    <row r="42" spans="2:9" ht="30.95" customHeight="1">
      <c r="B42" s="30"/>
      <c r="C42" s="31"/>
      <c r="D42" s="31"/>
      <c r="E42" s="31"/>
      <c r="F42" s="31"/>
      <c r="G42" s="31"/>
    </row>
    <row r="43" spans="2:9" ht="30.95" customHeight="1">
      <c r="B43" s="342" t="s">
        <v>157</v>
      </c>
      <c r="C43" s="342"/>
      <c r="D43" s="342"/>
      <c r="E43" s="342"/>
      <c r="F43" s="342"/>
      <c r="G43" s="342"/>
      <c r="H43" s="342"/>
      <c r="I43" s="342"/>
    </row>
    <row r="44" spans="2:9" ht="30.95" customHeight="1">
      <c r="B44" s="33"/>
      <c r="C44" s="33"/>
      <c r="D44" s="33"/>
      <c r="E44" s="33"/>
      <c r="F44" s="33"/>
      <c r="G44" s="31"/>
    </row>
    <row r="45" spans="2:9" ht="33" customHeight="1">
      <c r="B45" s="101" t="s">
        <v>48</v>
      </c>
      <c r="C45" s="101" t="s">
        <v>105</v>
      </c>
      <c r="D45" s="33"/>
      <c r="E45" s="33"/>
      <c r="F45" s="33"/>
      <c r="G45" s="31"/>
    </row>
    <row r="46" spans="2:9" ht="21.95" customHeight="1">
      <c r="B46" s="38" t="s">
        <v>49</v>
      </c>
      <c r="C46" s="61">
        <v>2</v>
      </c>
      <c r="D46" s="34"/>
      <c r="E46" s="34"/>
      <c r="F46" s="34"/>
      <c r="G46" s="31"/>
    </row>
    <row r="47" spans="2:9" ht="21.95" customHeight="1">
      <c r="B47" s="21" t="s">
        <v>50</v>
      </c>
      <c r="C47" s="136">
        <v>4</v>
      </c>
      <c r="D47" s="35"/>
      <c r="E47" s="35"/>
      <c r="F47" s="35"/>
      <c r="G47" s="31"/>
    </row>
    <row r="48" spans="2:9" ht="21.95" customHeight="1">
      <c r="B48" s="21" t="s">
        <v>51</v>
      </c>
      <c r="C48" s="136">
        <v>5</v>
      </c>
      <c r="D48" s="36"/>
      <c r="E48" s="36"/>
      <c r="F48" s="36"/>
      <c r="G48" s="31"/>
    </row>
    <row r="49" spans="2:7" ht="21.95" customHeight="1">
      <c r="B49" s="21" t="s">
        <v>52</v>
      </c>
      <c r="C49" s="136">
        <v>6</v>
      </c>
      <c r="D49" s="31"/>
      <c r="E49" s="31"/>
      <c r="F49" s="31"/>
      <c r="G49" s="31"/>
    </row>
    <row r="50" spans="2:7" ht="21.95" customHeight="1">
      <c r="B50" s="21" t="s">
        <v>53</v>
      </c>
      <c r="C50" s="144">
        <v>3</v>
      </c>
      <c r="D50" s="31"/>
      <c r="E50" s="31"/>
      <c r="F50" s="31"/>
      <c r="G50" s="31"/>
    </row>
    <row r="51" spans="2:7" ht="21.95" customHeight="1">
      <c r="B51" s="21" t="s">
        <v>54</v>
      </c>
      <c r="C51" s="61">
        <v>1</v>
      </c>
      <c r="D51" s="31"/>
      <c r="E51" s="31"/>
      <c r="F51" s="31"/>
      <c r="G51" s="31"/>
    </row>
    <row r="52" spans="2:7" ht="21.95" customHeight="1">
      <c r="B52" s="21" t="s">
        <v>55</v>
      </c>
      <c r="C52" s="61">
        <v>3</v>
      </c>
      <c r="D52" s="31"/>
      <c r="E52" s="31"/>
      <c r="F52" s="31"/>
      <c r="G52" s="31"/>
    </row>
    <row r="53" spans="2:7" ht="21.95" customHeight="1">
      <c r="B53" s="21" t="s">
        <v>56</v>
      </c>
      <c r="C53" s="61">
        <v>1</v>
      </c>
      <c r="D53" s="31"/>
      <c r="E53" s="31"/>
      <c r="F53" s="31"/>
      <c r="G53" s="31"/>
    </row>
    <row r="54" spans="2:7" ht="21.95" customHeight="1">
      <c r="B54" s="21" t="s">
        <v>57</v>
      </c>
      <c r="C54" s="61">
        <v>0</v>
      </c>
      <c r="D54" s="29"/>
      <c r="E54" s="29"/>
      <c r="F54" s="29"/>
      <c r="G54" s="31"/>
    </row>
    <row r="55" spans="2:7" ht="21.95" customHeight="1">
      <c r="B55" s="21" t="s">
        <v>58</v>
      </c>
      <c r="C55" s="61">
        <v>1</v>
      </c>
      <c r="D55" s="31"/>
      <c r="E55" s="31"/>
      <c r="F55" s="31"/>
      <c r="G55" s="31"/>
    </row>
    <row r="56" spans="2:7" ht="21.95" customHeight="1">
      <c r="B56" s="21" t="s">
        <v>59</v>
      </c>
      <c r="C56" s="61">
        <v>1</v>
      </c>
      <c r="D56" s="31"/>
      <c r="E56" s="31"/>
      <c r="F56" s="31"/>
      <c r="G56" s="31"/>
    </row>
    <row r="57" spans="2:7" ht="21.95" customHeight="1">
      <c r="B57" s="21" t="s">
        <v>60</v>
      </c>
      <c r="C57" s="61">
        <v>0</v>
      </c>
      <c r="D57" s="31"/>
      <c r="E57" s="31"/>
      <c r="F57" s="31"/>
      <c r="G57" s="31"/>
    </row>
    <row r="58" spans="2:7" ht="21.95" customHeight="1">
      <c r="B58" s="21" t="s">
        <v>61</v>
      </c>
      <c r="C58" s="61">
        <v>0</v>
      </c>
      <c r="D58" s="70"/>
      <c r="E58" s="70"/>
      <c r="F58" s="70"/>
      <c r="G58" s="31"/>
    </row>
    <row r="59" spans="2:7" ht="21.95" customHeight="1">
      <c r="B59" s="21" t="s">
        <v>62</v>
      </c>
      <c r="C59" s="61">
        <v>0</v>
      </c>
      <c r="D59" s="70"/>
      <c r="E59" s="70"/>
      <c r="F59" s="70"/>
      <c r="G59" s="31"/>
    </row>
    <row r="60" spans="2:7" ht="21.95" customHeight="1">
      <c r="B60" s="21" t="s">
        <v>63</v>
      </c>
      <c r="C60" s="61">
        <v>0</v>
      </c>
      <c r="D60" s="70"/>
      <c r="E60" s="70"/>
      <c r="F60" s="70"/>
      <c r="G60" s="31"/>
    </row>
    <row r="61" spans="2:7" ht="21.95" customHeight="1">
      <c r="B61" s="138" t="s">
        <v>100</v>
      </c>
      <c r="C61" s="139">
        <v>1</v>
      </c>
      <c r="D61" s="70"/>
      <c r="E61" s="70"/>
      <c r="F61" s="70"/>
      <c r="G61" s="31"/>
    </row>
    <row r="62" spans="2:7" ht="21.95" customHeight="1">
      <c r="B62" s="142" t="s">
        <v>108</v>
      </c>
      <c r="C62" s="143">
        <v>0</v>
      </c>
      <c r="D62" s="70"/>
      <c r="E62" s="70"/>
      <c r="F62" s="70"/>
      <c r="G62" s="31"/>
    </row>
    <row r="63" spans="2:7" ht="21.95" customHeight="1">
      <c r="B63" s="140" t="s">
        <v>5</v>
      </c>
      <c r="C63" s="141">
        <f>SUM(C46:C62)</f>
        <v>28</v>
      </c>
      <c r="D63" s="70"/>
      <c r="E63" s="70"/>
      <c r="F63" s="70"/>
      <c r="G63" s="31"/>
    </row>
    <row r="64" spans="2:7" ht="21.95" customHeight="1">
      <c r="B64" s="70"/>
      <c r="C64" s="70"/>
      <c r="D64" s="70"/>
      <c r="E64" s="70"/>
      <c r="F64" s="70"/>
      <c r="G64" s="31"/>
    </row>
    <row r="65" spans="2:7" ht="25.5" customHeight="1" thickBot="1">
      <c r="E65" s="70"/>
      <c r="F65" s="70"/>
      <c r="G65" s="31"/>
    </row>
    <row r="66" spans="2:7" ht="57" customHeight="1">
      <c r="B66" s="345" t="s">
        <v>113</v>
      </c>
      <c r="C66" s="346"/>
      <c r="D66" s="112"/>
      <c r="E66" s="70"/>
      <c r="F66" s="70"/>
      <c r="G66" s="31"/>
    </row>
    <row r="67" spans="2:7" ht="13.5" customHeight="1">
      <c r="B67" s="347" t="s">
        <v>145</v>
      </c>
      <c r="C67" s="347"/>
      <c r="D67" s="70"/>
      <c r="E67" s="70"/>
      <c r="F67" s="70"/>
      <c r="G67" s="31"/>
    </row>
    <row r="68" spans="2:7" ht="21.95" customHeight="1">
      <c r="B68" s="102" t="s">
        <v>114</v>
      </c>
      <c r="C68" s="103" t="s">
        <v>96</v>
      </c>
      <c r="D68" s="70"/>
      <c r="E68" s="70"/>
      <c r="F68" s="70"/>
      <c r="G68" s="31"/>
    </row>
    <row r="69" spans="2:7" ht="27" customHeight="1">
      <c r="B69" s="104" t="s">
        <v>94</v>
      </c>
      <c r="C69" s="105">
        <v>27</v>
      </c>
      <c r="D69" s="70"/>
      <c r="E69" s="70"/>
      <c r="F69" s="70"/>
      <c r="G69" s="31"/>
    </row>
    <row r="70" spans="2:7" ht="21.95" customHeight="1">
      <c r="B70" s="106" t="s">
        <v>95</v>
      </c>
      <c r="C70" s="107">
        <v>1</v>
      </c>
      <c r="D70" s="70"/>
      <c r="E70" s="70"/>
      <c r="F70" s="70"/>
      <c r="G70" s="31"/>
    </row>
    <row r="71" spans="2:7" ht="21.95" customHeight="1">
      <c r="E71" s="70"/>
      <c r="F71" s="70"/>
      <c r="G71" s="31"/>
    </row>
    <row r="72" spans="2:7" ht="15">
      <c r="E72" s="70"/>
      <c r="F72" s="70"/>
      <c r="G72" s="31"/>
    </row>
    <row r="73" spans="2:7" ht="15">
      <c r="E73" s="70"/>
      <c r="F73" s="70"/>
      <c r="G73" s="31"/>
    </row>
    <row r="74" spans="2:7" ht="15">
      <c r="B74" s="70"/>
      <c r="C74" s="70"/>
      <c r="D74" s="70"/>
      <c r="E74" s="70"/>
      <c r="F74" s="70"/>
      <c r="G74" s="31"/>
    </row>
    <row r="75" spans="2:7" ht="15.75" thickBot="1">
      <c r="B75" s="70"/>
      <c r="C75" s="70"/>
      <c r="D75" s="70"/>
      <c r="E75" s="70"/>
      <c r="F75" s="70"/>
      <c r="G75" s="31"/>
    </row>
    <row r="76" spans="2:7" ht="27.75" customHeight="1" thickBot="1">
      <c r="B76" s="343" t="s">
        <v>99</v>
      </c>
      <c r="C76" s="344"/>
      <c r="D76" s="70"/>
      <c r="E76" s="70"/>
      <c r="F76" s="70"/>
      <c r="G76" s="31"/>
    </row>
    <row r="77" spans="2:7" ht="15">
      <c r="B77" s="108" t="s">
        <v>13</v>
      </c>
      <c r="C77" s="109">
        <v>25</v>
      </c>
      <c r="D77" s="70"/>
      <c r="E77" s="70"/>
      <c r="F77" s="70"/>
      <c r="G77" s="31"/>
    </row>
    <row r="78" spans="2:7" ht="15.75" thickBot="1">
      <c r="B78" s="110" t="s">
        <v>14</v>
      </c>
      <c r="C78" s="111">
        <v>3</v>
      </c>
      <c r="D78" s="70"/>
      <c r="E78" s="70"/>
      <c r="F78" s="70"/>
      <c r="G78" s="31"/>
    </row>
    <row r="79" spans="2:7" ht="15">
      <c r="B79" s="70"/>
      <c r="C79" s="70"/>
      <c r="D79" s="70"/>
      <c r="E79" s="70"/>
      <c r="F79" s="70"/>
      <c r="G79" s="31"/>
    </row>
    <row r="80" spans="2:7" ht="15">
      <c r="B80" s="70"/>
      <c r="C80" s="70"/>
      <c r="D80" s="70"/>
      <c r="E80" s="70"/>
      <c r="F80" s="70"/>
      <c r="G80" s="31"/>
    </row>
    <row r="81" spans="2:7" ht="15.75">
      <c r="B81" s="70"/>
      <c r="C81" s="70"/>
      <c r="D81" s="70"/>
      <c r="E81" s="70"/>
      <c r="F81" s="70"/>
      <c r="G81" s="71"/>
    </row>
    <row r="82" spans="2:7" ht="15.75">
      <c r="B82" s="70"/>
      <c r="C82" s="70"/>
      <c r="D82" s="70"/>
      <c r="E82" s="70"/>
      <c r="F82" s="70"/>
      <c r="G82" s="29"/>
    </row>
    <row r="83" spans="2:7" ht="15">
      <c r="B83" s="70"/>
      <c r="C83" s="70"/>
      <c r="D83" s="70"/>
      <c r="E83" s="70"/>
      <c r="F83" s="70"/>
      <c r="G83" s="31"/>
    </row>
    <row r="84" spans="2:7" ht="15.75">
      <c r="B84" s="70"/>
      <c r="C84" s="70"/>
      <c r="D84" s="70"/>
      <c r="E84" s="70"/>
      <c r="F84" s="70"/>
      <c r="G84" s="29"/>
    </row>
    <row r="85" spans="2:7" ht="15">
      <c r="B85" s="70"/>
      <c r="C85" s="70"/>
      <c r="D85" s="70"/>
      <c r="E85" s="70"/>
      <c r="F85" s="70"/>
      <c r="G85" s="31"/>
    </row>
    <row r="86" spans="2:7" ht="15">
      <c r="D86" s="70"/>
      <c r="E86" s="70"/>
      <c r="F86" s="70"/>
      <c r="G86" s="31"/>
    </row>
    <row r="87" spans="2:7" ht="15">
      <c r="D87" s="70"/>
      <c r="E87" s="70"/>
      <c r="F87" s="70"/>
      <c r="G87" s="31"/>
    </row>
    <row r="88" spans="2:7">
      <c r="D88" s="70"/>
      <c r="E88" s="70"/>
      <c r="F88" s="70"/>
      <c r="G88" s="33"/>
    </row>
    <row r="89" spans="2:7">
      <c r="D89" s="70"/>
      <c r="E89" s="70"/>
      <c r="F89" s="70"/>
      <c r="G89" s="33"/>
    </row>
    <row r="90" spans="2:7" ht="15.75">
      <c r="D90" s="70"/>
      <c r="E90" s="70"/>
      <c r="F90" s="70"/>
      <c r="G90" s="34"/>
    </row>
    <row r="91" spans="2:7">
      <c r="D91" s="70"/>
      <c r="E91" s="70"/>
      <c r="F91" s="70"/>
      <c r="G91" s="35"/>
    </row>
    <row r="92" spans="2:7" ht="15">
      <c r="D92" s="70"/>
      <c r="E92" s="70"/>
      <c r="F92" s="70"/>
      <c r="G92" s="36"/>
    </row>
    <row r="93" spans="2:7" ht="15">
      <c r="D93" s="70"/>
      <c r="E93" s="70"/>
      <c r="F93" s="70"/>
      <c r="G93" s="31"/>
    </row>
    <row r="94" spans="2:7" ht="15">
      <c r="G94" s="31"/>
    </row>
    <row r="95" spans="2:7" ht="15">
      <c r="G95" s="31"/>
    </row>
    <row r="96" spans="2:7" ht="15">
      <c r="G96" s="31"/>
    </row>
    <row r="97" spans="7:7" ht="15">
      <c r="G97" s="31"/>
    </row>
    <row r="98" spans="7:7" ht="15.75">
      <c r="G98" s="29"/>
    </row>
    <row r="99" spans="7:7" ht="15">
      <c r="G99" s="31"/>
    </row>
    <row r="100" spans="7:7" ht="15">
      <c r="G100" s="31"/>
    </row>
    <row r="101" spans="7:7" ht="15">
      <c r="G101" s="31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topLeftCell="A29" workbookViewId="0">
      <selection activeCell="L12" sqref="K12:L12"/>
    </sheetView>
  </sheetViews>
  <sheetFormatPr baseColWidth="10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8" spans="2:3" ht="1.5" customHeight="1"/>
    <row r="9" spans="2:3" ht="9" customHeight="1" thickBot="1"/>
    <row r="10" spans="2:3" ht="33.75" customHeight="1" thickBot="1">
      <c r="B10" s="336" t="s">
        <v>158</v>
      </c>
      <c r="C10" s="341"/>
    </row>
    <row r="11" spans="2:3" ht="3" customHeight="1" thickBot="1">
      <c r="B11" s="73"/>
      <c r="C11" s="74"/>
    </row>
    <row r="12" spans="2:3" ht="36" customHeight="1" thickBot="1">
      <c r="B12" s="85" t="s">
        <v>71</v>
      </c>
      <c r="C12" s="243" t="s">
        <v>72</v>
      </c>
    </row>
    <row r="13" spans="2:3" ht="27.95" customHeight="1">
      <c r="B13" s="239" t="s">
        <v>73</v>
      </c>
      <c r="C13" s="242">
        <v>688</v>
      </c>
    </row>
    <row r="14" spans="2:3" ht="27.95" customHeight="1">
      <c r="B14" s="75" t="s">
        <v>74</v>
      </c>
      <c r="C14" s="76">
        <v>563</v>
      </c>
    </row>
    <row r="15" spans="2:3" ht="27.95" customHeight="1">
      <c r="B15" s="75" t="s">
        <v>75</v>
      </c>
      <c r="C15" s="76">
        <v>551</v>
      </c>
    </row>
    <row r="16" spans="2:3" ht="27.95" customHeight="1">
      <c r="B16" s="75" t="s">
        <v>76</v>
      </c>
      <c r="C16" s="76">
        <v>1</v>
      </c>
    </row>
    <row r="17" spans="2:3" ht="27.95" customHeight="1">
      <c r="B17" s="75" t="s">
        <v>77</v>
      </c>
      <c r="C17" s="76">
        <v>174</v>
      </c>
    </row>
    <row r="18" spans="2:3" ht="27.95" customHeight="1" thickBot="1">
      <c r="B18" s="77" t="s">
        <v>78</v>
      </c>
      <c r="C18" s="78">
        <v>49</v>
      </c>
    </row>
    <row r="19" spans="2:3" ht="4.5" customHeight="1" thickBot="1">
      <c r="B19" s="79"/>
      <c r="C19" s="80"/>
    </row>
    <row r="20" spans="2:3" ht="33.75" customHeight="1" thickBot="1">
      <c r="B20" s="93" t="s">
        <v>93</v>
      </c>
      <c r="C20" s="92" t="s">
        <v>159</v>
      </c>
    </row>
    <row r="21" spans="2:3" ht="3.75" customHeight="1" thickBot="1">
      <c r="B21" s="81"/>
      <c r="C21" s="82"/>
    </row>
    <row r="22" spans="2:3" ht="27.95" customHeight="1" thickBot="1">
      <c r="B22" s="85" t="s">
        <v>79</v>
      </c>
      <c r="C22" s="241" t="s">
        <v>72</v>
      </c>
    </row>
    <row r="23" spans="2:3" ht="27.95" customHeight="1">
      <c r="B23" s="239" t="s">
        <v>80</v>
      </c>
      <c r="C23" s="240">
        <v>704</v>
      </c>
    </row>
    <row r="24" spans="2:3" ht="27.95" customHeight="1">
      <c r="B24" s="75" t="s">
        <v>81</v>
      </c>
      <c r="C24" s="83">
        <v>1</v>
      </c>
    </row>
    <row r="25" spans="2:3" ht="27.95" customHeight="1">
      <c r="B25" s="95" t="s">
        <v>82</v>
      </c>
      <c r="C25" s="97">
        <v>67</v>
      </c>
    </row>
    <row r="26" spans="2:3" ht="27.95" customHeight="1">
      <c r="B26" s="96" t="s">
        <v>83</v>
      </c>
      <c r="C26" s="98"/>
    </row>
    <row r="27" spans="2:3" ht="27.95" customHeight="1">
      <c r="B27" s="96" t="s">
        <v>84</v>
      </c>
      <c r="C27" s="98">
        <v>9</v>
      </c>
    </row>
    <row r="28" spans="2:3" ht="27.95" customHeight="1">
      <c r="B28" s="96" t="s">
        <v>85</v>
      </c>
      <c r="C28" s="98">
        <v>1</v>
      </c>
    </row>
    <row r="29" spans="2:3" ht="27.95" customHeight="1">
      <c r="B29" s="96" t="s">
        <v>86</v>
      </c>
      <c r="C29" s="98">
        <v>0</v>
      </c>
    </row>
    <row r="30" spans="2:3" ht="32.25" customHeight="1">
      <c r="B30" s="96" t="s">
        <v>87</v>
      </c>
      <c r="C30" s="98">
        <v>3</v>
      </c>
    </row>
    <row r="31" spans="2:3" ht="10.5" customHeight="1" thickBot="1">
      <c r="B31" s="99"/>
      <c r="C31" s="100"/>
    </row>
    <row r="32" spans="2:3" ht="11.25" customHeight="1" thickBot="1">
      <c r="B32" s="84"/>
      <c r="C32" s="31"/>
    </row>
    <row r="33" spans="2:3" ht="48" customHeight="1" thickBot="1">
      <c r="B33" s="85" t="s">
        <v>106</v>
      </c>
      <c r="C33" s="86">
        <f>C23+C25+C27+C28+C29+C30+C24+C26</f>
        <v>785</v>
      </c>
    </row>
    <row r="34" spans="2:3" ht="11.25" customHeight="1" thickBot="1">
      <c r="B34" s="87"/>
      <c r="C34" s="88"/>
    </row>
    <row r="35" spans="2:3" ht="30" customHeight="1" thickBot="1">
      <c r="B35" s="93" t="s">
        <v>92</v>
      </c>
      <c r="C35" s="91" t="s">
        <v>160</v>
      </c>
    </row>
    <row r="36" spans="2:3" ht="10.5" customHeight="1" thickBot="1">
      <c r="B36" s="89"/>
      <c r="C36" s="82"/>
    </row>
    <row r="37" spans="2:3" ht="27.95" customHeight="1" thickBot="1">
      <c r="B37" s="85" t="s">
        <v>88</v>
      </c>
      <c r="C37" s="86"/>
    </row>
    <row r="38" spans="2:3" ht="25.5" customHeight="1">
      <c r="B38" s="239" t="s">
        <v>89</v>
      </c>
      <c r="C38" s="242">
        <v>131</v>
      </c>
    </row>
    <row r="39" spans="2:3" ht="24.75" customHeight="1">
      <c r="B39" s="75" t="s">
        <v>90</v>
      </c>
      <c r="C39" s="76">
        <v>191</v>
      </c>
    </row>
    <row r="40" spans="2:3" ht="24" customHeight="1" thickBot="1">
      <c r="B40" s="77" t="s">
        <v>91</v>
      </c>
      <c r="C40" s="78">
        <v>68</v>
      </c>
    </row>
    <row r="41" spans="2:3" ht="10.5" customHeight="1" thickBot="1">
      <c r="B41" s="84"/>
      <c r="C41" s="31"/>
    </row>
    <row r="42" spans="2:3" ht="27.95" customHeight="1">
      <c r="B42" s="48" t="s">
        <v>5</v>
      </c>
      <c r="C42" s="90">
        <f>SUM(C38:C41)</f>
        <v>390</v>
      </c>
    </row>
    <row r="43" spans="2:3" ht="27.95" customHeight="1">
      <c r="B43" s="24"/>
      <c r="C43" s="25"/>
    </row>
    <row r="44" spans="2:3" ht="27.95" customHeight="1">
      <c r="B44" s="27"/>
      <c r="C44" s="26"/>
    </row>
    <row r="45" spans="2:3" ht="27.95" customHeight="1">
      <c r="B45" s="28"/>
      <c r="C45" s="28"/>
    </row>
    <row r="46" spans="2:3" ht="30.95" customHeight="1">
      <c r="B46" s="30"/>
      <c r="C46" s="31"/>
    </row>
    <row r="47" spans="2:3" ht="30.95" customHeight="1">
      <c r="B47" s="30"/>
      <c r="C47" s="31"/>
    </row>
    <row r="48" spans="2:3" ht="30.95" customHeight="1">
      <c r="B48" s="32"/>
      <c r="C48" s="31"/>
    </row>
    <row r="49" spans="2:3" ht="30.95" customHeight="1">
      <c r="B49" s="33"/>
      <c r="C49" s="33"/>
    </row>
    <row r="50" spans="2:3" ht="30.95" customHeight="1">
      <c r="B50" s="33"/>
      <c r="C50" s="33"/>
    </row>
    <row r="51" spans="2:3" ht="30.95" customHeight="1">
      <c r="B51" s="34"/>
      <c r="C51" s="34"/>
    </row>
    <row r="52" spans="2:3" ht="30.95" customHeight="1">
      <c r="B52" s="35"/>
      <c r="C52" s="35"/>
    </row>
    <row r="53" spans="2:3" ht="30.95" customHeight="1">
      <c r="B53" s="36"/>
      <c r="C53" s="36"/>
    </row>
    <row r="54" spans="2:3" ht="30.95" customHeight="1">
      <c r="B54" s="30"/>
      <c r="C54" s="31"/>
    </row>
    <row r="55" spans="2:3" ht="30.95" customHeight="1">
      <c r="B55" s="30"/>
      <c r="C55" s="31"/>
    </row>
    <row r="56" spans="2:3" ht="30.95" customHeight="1">
      <c r="B56" s="30"/>
      <c r="C56" s="31"/>
    </row>
    <row r="57" spans="2:3" ht="30.95" customHeight="1">
      <c r="B57" s="30"/>
      <c r="C57" s="31"/>
    </row>
    <row r="58" spans="2:3" ht="30.95" customHeight="1">
      <c r="B58" s="30"/>
      <c r="C58" s="31"/>
    </row>
    <row r="59" spans="2:3" ht="30.95" customHeight="1">
      <c r="B59" s="37"/>
      <c r="C59" s="29"/>
    </row>
    <row r="60" spans="2:3" ht="30.95" customHeight="1">
      <c r="B60" s="30"/>
      <c r="C60" s="31"/>
    </row>
    <row r="61" spans="2:3" ht="30.95" customHeight="1">
      <c r="B61" s="30"/>
      <c r="C61" s="31"/>
    </row>
    <row r="62" spans="2:3" ht="30.95" customHeight="1">
      <c r="B62" s="32"/>
      <c r="C62" s="31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topLeftCell="A10" zoomScale="75" zoomScaleNormal="50" zoomScaleSheetLayoutView="75" zoomScalePageLayoutView="75" workbookViewId="0">
      <selection activeCell="L12" sqref="K12:L12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>
      <c r="B9" s="335" t="s">
        <v>161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129"/>
    </row>
    <row r="11" spans="2:16" ht="15.75" thickBot="1">
      <c r="B11" s="5"/>
      <c r="C11" s="5"/>
    </row>
    <row r="12" spans="2:16" ht="36" customHeight="1">
      <c r="B12" s="17" t="s">
        <v>0</v>
      </c>
      <c r="C12" s="145" t="s">
        <v>147</v>
      </c>
      <c r="E12" s="194">
        <v>100</v>
      </c>
    </row>
    <row r="13" spans="2:16" ht="36" customHeight="1">
      <c r="B13" s="225" t="s">
        <v>162</v>
      </c>
      <c r="C13" s="226">
        <v>327</v>
      </c>
    </row>
    <row r="14" spans="2:16" ht="30.95" customHeight="1">
      <c r="B14" s="227" t="s">
        <v>149</v>
      </c>
      <c r="C14" s="226">
        <v>292</v>
      </c>
    </row>
    <row r="15" spans="2:16" ht="12.75" customHeight="1" thickBot="1">
      <c r="B15" s="217"/>
      <c r="C15" s="228"/>
      <c r="D15" s="8"/>
    </row>
    <row r="16" spans="2:16" ht="39.75" customHeight="1" thickTop="1">
      <c r="B16" s="229" t="s">
        <v>19</v>
      </c>
      <c r="C16" s="230">
        <f>(C14*E12/C13)-100</f>
        <v>-10.703363914373085</v>
      </c>
    </row>
    <row r="25" spans="2:3" ht="15.75" thickBot="1"/>
    <row r="26" spans="2:3">
      <c r="B26" s="146" t="s">
        <v>111</v>
      </c>
      <c r="C26" s="155">
        <v>51</v>
      </c>
    </row>
    <row r="27" spans="2:3">
      <c r="B27" s="147" t="s">
        <v>150</v>
      </c>
      <c r="C27" s="156">
        <v>188</v>
      </c>
    </row>
    <row r="28" spans="2:3">
      <c r="B28" s="147" t="s">
        <v>165</v>
      </c>
      <c r="C28" s="156">
        <v>72</v>
      </c>
    </row>
    <row r="29" spans="2:3" ht="15.75" thickBot="1">
      <c r="B29" s="148" t="s">
        <v>166</v>
      </c>
      <c r="C29" s="157">
        <v>16</v>
      </c>
    </row>
    <row r="30" spans="2:3">
      <c r="C30" s="10">
        <f>SUM(C26:C29)</f>
        <v>327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DETENIDOS</vt:lpstr>
      <vt:lpstr>SALIDAS DIF.  MULTA</vt:lpstr>
      <vt:lpstr>AREA MEDICA</vt:lpstr>
      <vt:lpstr>JUZG COLEGIADO</vt:lpstr>
      <vt:lpstr>JUZGADOS</vt:lpstr>
      <vt:lpstr>CRUCEROS MAY  INCIDENCIA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2019-11-06T02:42:39Z</cp:lastPrinted>
  <dcterms:created xsi:type="dcterms:W3CDTF">2014-01-30T18:25:03Z</dcterms:created>
  <dcterms:modified xsi:type="dcterms:W3CDTF">2019-11-08T02:53:54Z</dcterms:modified>
</cp:coreProperties>
</file>